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 activeTab="2"/>
  </bookViews>
  <sheets>
    <sheet name="Kryci list" sheetId="1" r:id="rId1"/>
    <sheet name="Rekapitulacia" sheetId="2" r:id="rId2"/>
    <sheet name="Prehlad" sheetId="3" r:id="rId3"/>
  </sheets>
  <definedNames>
    <definedName name="_xlnm._FilterDatabase" hidden="1">#REF!</definedName>
    <definedName name="fakt1R">#REF!</definedName>
    <definedName name="_xlnm.Print_Titles" localSheetId="2">Prehlad!$8:$11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25725"/>
</workbook>
</file>

<file path=xl/calcChain.xml><?xml version="1.0" encoding="utf-8"?>
<calcChain xmlns="http://schemas.openxmlformats.org/spreadsheetml/2006/main">
  <c r="F1" i="1"/>
  <c r="J13"/>
  <c r="J14"/>
  <c r="F17"/>
  <c r="F18"/>
  <c r="F19"/>
  <c r="J20"/>
  <c r="F26"/>
  <c r="I30"/>
  <c r="J30" s="1"/>
  <c r="D8" i="3"/>
  <c r="H15"/>
  <c r="J15"/>
  <c r="L15"/>
  <c r="H16"/>
  <c r="J16"/>
  <c r="H17"/>
  <c r="J17"/>
  <c r="N17"/>
  <c r="H18"/>
  <c r="J18"/>
  <c r="N18"/>
  <c r="H19"/>
  <c r="J19"/>
  <c r="N19"/>
  <c r="H20"/>
  <c r="J20"/>
  <c r="N20"/>
  <c r="H21"/>
  <c r="J21"/>
  <c r="N21"/>
  <c r="H22"/>
  <c r="J22"/>
  <c r="N22"/>
  <c r="H23"/>
  <c r="J23"/>
  <c r="H24"/>
  <c r="J24"/>
  <c r="H25"/>
  <c r="J25"/>
  <c r="H26"/>
  <c r="J26"/>
  <c r="H27"/>
  <c r="J27"/>
  <c r="H28"/>
  <c r="J28"/>
  <c r="H29"/>
  <c r="J29"/>
  <c r="J41" s="1"/>
  <c r="H30"/>
  <c r="J30"/>
  <c r="H31"/>
  <c r="J31"/>
  <c r="H32"/>
  <c r="J32"/>
  <c r="H33"/>
  <c r="J33"/>
  <c r="H34"/>
  <c r="J34"/>
  <c r="I35"/>
  <c r="I41" s="1"/>
  <c r="J35"/>
  <c r="L35"/>
  <c r="L41" s="1"/>
  <c r="H36"/>
  <c r="J36"/>
  <c r="H37"/>
  <c r="J37"/>
  <c r="H38"/>
  <c r="J38"/>
  <c r="H39"/>
  <c r="J39"/>
  <c r="H40"/>
  <c r="J40"/>
  <c r="H41"/>
  <c r="N41"/>
  <c r="W41"/>
  <c r="H44"/>
  <c r="H45" s="1"/>
  <c r="J44"/>
  <c r="I45"/>
  <c r="J45"/>
  <c r="E45" s="1"/>
  <c r="L45"/>
  <c r="N45"/>
  <c r="W45"/>
  <c r="H48"/>
  <c r="J48"/>
  <c r="H49"/>
  <c r="I49"/>
  <c r="J49"/>
  <c r="E49" s="1"/>
  <c r="L49"/>
  <c r="N49"/>
  <c r="W49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I60"/>
  <c r="J60"/>
  <c r="L60"/>
  <c r="I61"/>
  <c r="J61"/>
  <c r="L61"/>
  <c r="I62"/>
  <c r="L62"/>
  <c r="N62"/>
  <c r="W62"/>
  <c r="H65"/>
  <c r="J65"/>
  <c r="L65"/>
  <c r="I66"/>
  <c r="I67" s="1"/>
  <c r="C16" i="2" s="1"/>
  <c r="J66" i="3"/>
  <c r="J67" s="1"/>
  <c r="E67" s="1"/>
  <c r="L66"/>
  <c r="L67" s="1"/>
  <c r="E16" i="2" s="1"/>
  <c r="H67" i="3"/>
  <c r="B16" i="2" s="1"/>
  <c r="N67" i="3"/>
  <c r="N90" s="1"/>
  <c r="W67"/>
  <c r="I70"/>
  <c r="J70"/>
  <c r="L70"/>
  <c r="L88" s="1"/>
  <c r="E17" i="2" s="1"/>
  <c r="H71" i="3"/>
  <c r="J71"/>
  <c r="L71"/>
  <c r="I72"/>
  <c r="J72"/>
  <c r="L72"/>
  <c r="I73"/>
  <c r="J73"/>
  <c r="L73"/>
  <c r="H74"/>
  <c r="H88" s="1"/>
  <c r="B17" i="2" s="1"/>
  <c r="J74" i="3"/>
  <c r="L74"/>
  <c r="I75"/>
  <c r="J75"/>
  <c r="L75"/>
  <c r="H76"/>
  <c r="J76"/>
  <c r="L76"/>
  <c r="H77"/>
  <c r="J77"/>
  <c r="N77"/>
  <c r="H78"/>
  <c r="J78"/>
  <c r="L78"/>
  <c r="H79"/>
  <c r="J79"/>
  <c r="L79"/>
  <c r="H80"/>
  <c r="J80"/>
  <c r="L80"/>
  <c r="H81"/>
  <c r="J81"/>
  <c r="L81"/>
  <c r="N81"/>
  <c r="H82"/>
  <c r="J82"/>
  <c r="H83"/>
  <c r="J83"/>
  <c r="H84"/>
  <c r="J84"/>
  <c r="H85"/>
  <c r="J85"/>
  <c r="H86"/>
  <c r="J86"/>
  <c r="H87"/>
  <c r="J87"/>
  <c r="J88"/>
  <c r="E88" s="1"/>
  <c r="N88"/>
  <c r="F17" i="2" s="1"/>
  <c r="W88" i="3"/>
  <c r="W90"/>
  <c r="W101" s="1"/>
  <c r="G24" i="2" s="1"/>
  <c r="H94" i="3"/>
  <c r="J94"/>
  <c r="H95"/>
  <c r="J95"/>
  <c r="H96"/>
  <c r="J96"/>
  <c r="H97"/>
  <c r="H99" s="1"/>
  <c r="B21" i="2" s="1"/>
  <c r="I97" i="3"/>
  <c r="J97"/>
  <c r="E97" s="1"/>
  <c r="L97"/>
  <c r="N97"/>
  <c r="N99" s="1"/>
  <c r="F21" i="2" s="1"/>
  <c r="W97" i="3"/>
  <c r="I99"/>
  <c r="L99"/>
  <c r="W99"/>
  <c r="B8" i="2"/>
  <c r="B12"/>
  <c r="F12"/>
  <c r="G12"/>
  <c r="C13"/>
  <c r="D13"/>
  <c r="E13"/>
  <c r="F13"/>
  <c r="G13"/>
  <c r="B14"/>
  <c r="C14"/>
  <c r="D14"/>
  <c r="E14"/>
  <c r="F14"/>
  <c r="G14"/>
  <c r="C15"/>
  <c r="E15"/>
  <c r="F15"/>
  <c r="G15"/>
  <c r="G16"/>
  <c r="G17"/>
  <c r="G18"/>
  <c r="C20"/>
  <c r="E20"/>
  <c r="G20"/>
  <c r="C21"/>
  <c r="E21"/>
  <c r="G21"/>
  <c r="E41" i="3" l="1"/>
  <c r="D12" i="2"/>
  <c r="I88" i="3"/>
  <c r="C17" i="2" s="1"/>
  <c r="J62" i="3"/>
  <c r="H62"/>
  <c r="B15" i="2" s="1"/>
  <c r="F18"/>
  <c r="N101" i="3"/>
  <c r="F24" i="2" s="1"/>
  <c r="J90" i="3"/>
  <c r="D15" i="2"/>
  <c r="E62" i="3"/>
  <c r="H90"/>
  <c r="B13" i="2"/>
  <c r="L90" i="3"/>
  <c r="E12" i="2"/>
  <c r="I90" i="3"/>
  <c r="C12" i="2"/>
  <c r="F20"/>
  <c r="D20"/>
  <c r="B20"/>
  <c r="D17"/>
  <c r="F16"/>
  <c r="D16"/>
  <c r="J99" i="3"/>
  <c r="D18" i="2" l="1"/>
  <c r="E90" i="3"/>
  <c r="J101"/>
  <c r="J22" i="1"/>
  <c r="J26" s="1"/>
  <c r="D21" i="2"/>
  <c r="E99" i="3"/>
  <c r="I101"/>
  <c r="C24" i="2" s="1"/>
  <c r="C18"/>
  <c r="E16" i="1"/>
  <c r="L101" i="3"/>
  <c r="E24" i="2" s="1"/>
  <c r="E18"/>
  <c r="D16" i="1"/>
  <c r="D20" s="1"/>
  <c r="B18" i="2"/>
  <c r="H101" i="3"/>
  <c r="B24" i="2" s="1"/>
  <c r="F16" i="1" l="1"/>
  <c r="F20" s="1"/>
  <c r="J28" s="1"/>
  <c r="E20"/>
  <c r="E101" i="3"/>
  <c r="D24" i="2"/>
  <c r="I29" i="1" l="1"/>
  <c r="J29" s="1"/>
  <c r="J31" s="1"/>
  <c r="J12" s="1"/>
  <c r="F13"/>
  <c r="F12"/>
  <c r="F14" l="1"/>
</calcChain>
</file>

<file path=xl/sharedStrings.xml><?xml version="1.0" encoding="utf-8"?>
<sst xmlns="http://schemas.openxmlformats.org/spreadsheetml/2006/main" count="805" uniqueCount="300">
  <si>
    <t>V module</t>
  </si>
  <si>
    <t>Hlavička1</t>
  </si>
  <si>
    <t>Mena</t>
  </si>
  <si>
    <t>Hlavička2</t>
  </si>
  <si>
    <t>Obdobie</t>
  </si>
  <si>
    <t>Stavba :Brvnište Jednostranný chodník v obci Novostavba</t>
  </si>
  <si>
    <t>Miesto:</t>
  </si>
  <si>
    <t>Rozpočet</t>
  </si>
  <si>
    <t>Krycí list rozpočtu v</t>
  </si>
  <si>
    <t>EUR</t>
  </si>
  <si>
    <t>Objekt :SO 02</t>
  </si>
  <si>
    <t>JKSO :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</si>
  <si>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</si>
  <si>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</si>
  <si>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</si>
  <si>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</si>
  <si>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</si>
  <si>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</si>
  <si>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</si>
  <si>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</si>
  <si>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</si>
  <si>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</si>
  <si>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28.05.2018</t>
  </si>
  <si>
    <t>VF</t>
  </si>
  <si>
    <t>Odberateľ:</t>
  </si>
  <si>
    <t>Obec Brvnište</t>
  </si>
  <si>
    <t>IČO:</t>
  </si>
  <si>
    <t xml:space="preserve">      </t>
  </si>
  <si>
    <t>DIČ:</t>
  </si>
  <si>
    <t>Dodávateľ:</t>
  </si>
  <si>
    <t>Projektant:</t>
  </si>
  <si>
    <t>PRO RODAS s.r.o. B.Bystrica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</si>
  <si>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</si>
  <si>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</si>
  <si>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</si>
  <si>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</si>
  <si>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</si>
  <si>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</si>
  <si>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</si>
  <si>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</si>
  <si>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</si>
  <si>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</si>
  <si>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</si>
  <si>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</si>
  <si>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</si>
  <si>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</si>
  <si>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</si>
  <si>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</si>
  <si>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</si>
  <si>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</si>
  <si>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</si>
  <si>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</si>
  <si>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</si>
  <si>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</si>
  <si>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</si>
  <si>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</si>
  <si>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</si>
  <si>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</si>
  <si>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</si>
  <si>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</si>
  <si>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</si>
  <si>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</si>
  <si>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</si>
  <si>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</si>
  <si>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</si>
  <si>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</si>
  <si>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</si>
  <si>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</si>
  <si>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</si>
  <si>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</si>
  <si>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</si>
  <si>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</si>
  <si>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</si>
  <si>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</si>
  <si>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</si>
  <si>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</si>
  <si>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</si>
  <si>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</si>
  <si>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</si>
  <si>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>Odberateľ: Obec Brvnište</t>
  </si>
  <si>
    <t xml:space="preserve">Spracoval:                                         </t>
  </si>
  <si>
    <t>Projektant: PRO RODAS s.r.o. B.Bystrica</t>
  </si>
  <si>
    <t xml:space="preserve">JKSO : </t>
  </si>
  <si>
    <t>Rekapitulácia rozpočtu v</t>
  </si>
  <si>
    <t xml:space="preserve">Dodávateľ: </t>
  </si>
  <si>
    <t>Dátum: 28.05.2018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</si>
  <si>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</si>
  <si>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</si>
  <si>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</si>
  <si>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</si>
  <si>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</si>
  <si>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</si>
  <si>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</si>
  <si>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</si>
  <si>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</si>
  <si>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</si>
  <si>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1 - ZEMNE PRÁCE</t>
  </si>
  <si>
    <t>2 - ZÁKLADY</t>
  </si>
  <si>
    <t>4 - VODOROVNÉ KONŠTRUKCIE</t>
  </si>
  <si>
    <t>5 - KOMUNIKÁCIE</t>
  </si>
  <si>
    <t>8 - RÚROVÉ VEDENIA</t>
  </si>
  <si>
    <t>9 - OSTATNÉ KONŠTRUKCIE A PRÁCE</t>
  </si>
  <si>
    <t xml:space="preserve">PRÁCE A DODÁVKY HSV  spolu: </t>
  </si>
  <si>
    <t>OSTATNÉ</t>
  </si>
  <si>
    <t xml:space="preserve">OSTATNÉ  spolu: </t>
  </si>
  <si>
    <t>Za rozpočet celkom</t>
  </si>
  <si>
    <t>Prehľad rozpočtových nákladov v</t>
  </si>
  <si>
    <t>Súpis vykonaných prác a dodávok v</t>
  </si>
  <si>
    <t>Prehľad kalkulovaných nákladov v</t>
  </si>
  <si>
    <t>Výkaz výmer je nedeliteľnou súčasťou projektovej dokumentácie a spolu tvoria podklad  k oceneniu stavby.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</si>
  <si>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</si>
  <si>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</si>
  <si>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</si>
  <si>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</si>
  <si>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</si>
  <si>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</si>
  <si>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</si>
  <si>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</si>
  <si>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</si>
  <si>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</si>
  <si>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</si>
  <si>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</si>
  <si>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X</t>
  </si>
  <si>
    <t>Y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</si>
  <si>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</si>
  <si>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</si>
  <si>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</si>
  <si>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</si>
  <si>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</si>
  <si>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</si>
  <si>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</si>
  <si>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</si>
  <si>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</si>
  <si>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</si>
  <si>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</si>
  <si>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</si>
  <si>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</si>
  <si>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</si>
  <si>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>271</t>
  </si>
  <si>
    <t xml:space="preserve">11001-1020   </t>
  </si>
  <si>
    <t xml:space="preserve">Vytýčenie trasy podzemných vedení                                                                                       </t>
  </si>
  <si>
    <t xml:space="preserve">km      </t>
  </si>
  <si>
    <t xml:space="preserve">                    </t>
  </si>
  <si>
    <t>45.11.21</t>
  </si>
  <si>
    <t>231</t>
  </si>
  <si>
    <t xml:space="preserve">11110-5111   </t>
  </si>
  <si>
    <t xml:space="preserve">Odstránenie zelene s dvozom do 20 km                                                                                    </t>
  </si>
  <si>
    <t xml:space="preserve">m2      </t>
  </si>
  <si>
    <t>45.11.12</t>
  </si>
  <si>
    <t>221</t>
  </si>
  <si>
    <t xml:space="preserve">11310-6611   </t>
  </si>
  <si>
    <t xml:space="preserve">Rozoberanie zámkovej dlažby všetkých druhov okrem do 20 m2                                                              </t>
  </si>
  <si>
    <t>45.11.11</t>
  </si>
  <si>
    <t xml:space="preserve">11310-7111   </t>
  </si>
  <si>
    <t xml:space="preserve">Odstránenie podkladov z kameniva  hr. do 100 mm, do 200 m2                                                              </t>
  </si>
  <si>
    <t xml:space="preserve">11310-7113   </t>
  </si>
  <si>
    <t xml:space="preserve">Odstránenie podkladov z kameniva hr. 200-300 mm, do 200 m2                                                              </t>
  </si>
  <si>
    <t xml:space="preserve">11310-7131   </t>
  </si>
  <si>
    <t xml:space="preserve">Odstránenie krytov z betónu prost. hr. do 150 mm, do 200 m2                                                             </t>
  </si>
  <si>
    <t xml:space="preserve">11310-7132   </t>
  </si>
  <si>
    <t xml:space="preserve">Odstránenie podkladov z betónu prost. hr. 150-300 mm, do 200 m2                                                         </t>
  </si>
  <si>
    <t xml:space="preserve">11310-7142   </t>
  </si>
  <si>
    <t xml:space="preserve">Odstránenie krytov živičných hr. 50-100 mm, do 200 m2                                                                   </t>
  </si>
  <si>
    <t>272</t>
  </si>
  <si>
    <t xml:space="preserve">12110-1103   </t>
  </si>
  <si>
    <t xml:space="preserve">Odstránenie ornice s premiestnením do 250 m                                                                             </t>
  </si>
  <si>
    <t xml:space="preserve">m3      </t>
  </si>
  <si>
    <t>001</t>
  </si>
  <si>
    <t xml:space="preserve">12220-2201   </t>
  </si>
  <si>
    <t xml:space="preserve">Odkopávky pre cesty v horn. tr. 3 do 100 m3                                                                             </t>
  </si>
  <si>
    <t>45.11.24</t>
  </si>
  <si>
    <t xml:space="preserve">12220-2209   </t>
  </si>
  <si>
    <t xml:space="preserve">Príplatok za lepivosť  horn. tr. 3 pre cesty                                                                            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</si>
  <si>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</si>
  <si>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</si>
  <si>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13220-1192   </t>
  </si>
  <si>
    <t xml:space="preserve">Príplatok za hĺb. rýh š. do 60 cm v teč. vode horn. 3 do 100 m3                                                         </t>
  </si>
  <si>
    <t xml:space="preserve">13320-1101   </t>
  </si>
  <si>
    <t xml:space="preserve">Hĺbenie jám v horn. tr. 3 do 100 m3                                                                                     </t>
  </si>
  <si>
    <t>253</t>
  </si>
  <si>
    <t xml:space="preserve">13320-2112   </t>
  </si>
  <si>
    <t xml:space="preserve">Hĺbenie jám horn. 3                                                                                                     </t>
  </si>
  <si>
    <t>45.21.22</t>
  </si>
  <si>
    <t xml:space="preserve">16230-7111   </t>
  </si>
  <si>
    <t xml:space="preserve">Vodor. premiestnenie výkop. horn. 1-4 500 m                                                                      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</si>
  <si>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</si>
  <si>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</si>
  <si>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17120-1201   </t>
  </si>
  <si>
    <t xml:space="preserve">Uloženie sypaniny na skládku                                                                                            </t>
  </si>
  <si>
    <t xml:space="preserve">17410-1001   </t>
  </si>
  <si>
    <t xml:space="preserve">Zásyp zhutnený  100 m3                                                                                                  </t>
  </si>
  <si>
    <t xml:space="preserve">18040-2111   </t>
  </si>
  <si>
    <t xml:space="preserve">Založenie trávnika výsevom v rovine                                                                                     </t>
  </si>
  <si>
    <t>MAT</t>
  </si>
  <si>
    <t xml:space="preserve">005 724300   </t>
  </si>
  <si>
    <t xml:space="preserve">Zmes trávna                                                                                                             </t>
  </si>
  <si>
    <t xml:space="preserve">kg      </t>
  </si>
  <si>
    <t>01.11.92</t>
  </si>
  <si>
    <t xml:space="preserve">18120-1102   </t>
  </si>
  <si>
    <t xml:space="preserve">Úprava pláne v horn. tr. 1-4                                                                                            </t>
  </si>
  <si>
    <t xml:space="preserve">18130-1102   </t>
  </si>
  <si>
    <t xml:space="preserve">Rozprestretie ornice do 500 m2 hr. do 15 cm                                                                             </t>
  </si>
  <si>
    <t xml:space="preserve">18210-1101   </t>
  </si>
  <si>
    <t xml:space="preserve">Svahovanie v zárezoch v horn. tr. 1-4                                                                                   </t>
  </si>
  <si>
    <t xml:space="preserve">18340-3153   </t>
  </si>
  <si>
    <t xml:space="preserve">Obrobenie pôdy hrabaním v rovine                                                                                        </t>
  </si>
  <si>
    <t xml:space="preserve">18340-3161   </t>
  </si>
  <si>
    <t xml:space="preserve">Obrobenie pôdy valcovaním v rovine                                                                                      </t>
  </si>
  <si>
    <t xml:space="preserve">1 - ZEMNE PRÁCE  spolu: </t>
  </si>
  <si>
    <t xml:space="preserve">21590-1101   </t>
  </si>
  <si>
    <t xml:space="preserve">Zhutnenie podložia z hor. súdr. a nesúdr.                                                                               </t>
  </si>
  <si>
    <t xml:space="preserve">2 - ZÁKLADY  spolu: </t>
  </si>
  <si>
    <t>321</t>
  </si>
  <si>
    <t xml:space="preserve">46592-3299   </t>
  </si>
  <si>
    <t xml:space="preserve">Demontáž spevnenia dlažbou z betónových prvkov                                                                          </t>
  </si>
  <si>
    <t>45.24.13</t>
  </si>
  <si>
    <t xml:space="preserve">4 - VODOROVNÉ KONŠTRUKCIE  spolu: </t>
  </si>
  <si>
    <t xml:space="preserve">56483-1111   </t>
  </si>
  <si>
    <t xml:space="preserve">Podklad zo štrkodrte 0-32 hr. 10 cm                                                                                     </t>
  </si>
  <si>
    <t>45.23.11</t>
  </si>
  <si>
    <t xml:space="preserve">56484-1111   </t>
  </si>
  <si>
    <t xml:space="preserve">Podklad zo štrkodrte 0-63 hr. 12 cm                                                                                     </t>
  </si>
  <si>
    <t xml:space="preserve">56485-1111   </t>
  </si>
  <si>
    <t xml:space="preserve">Podklad zo štrkodrte 0-63 hr. 15 cm                                                                                     </t>
  </si>
  <si>
    <t xml:space="preserve">56486-1111   </t>
  </si>
  <si>
    <t xml:space="preserve">Podklad zo štrkodrte 8-16 hr. 20 cm                                                                                     </t>
  </si>
  <si>
    <t xml:space="preserve">56712-2111   </t>
  </si>
  <si>
    <t xml:space="preserve">Podklad z kameniva spevn. cementom CBGM C8/10 22 G1 CEM II/B-S; 32,5 R  hr. 120 mm                                      </t>
  </si>
  <si>
    <t xml:space="preserve">57322-1111   </t>
  </si>
  <si>
    <t xml:space="preserve">Postrek živičný spojovací 0,5-0,7 kg/m2                                                                                 </t>
  </si>
  <si>
    <t>45.23.12</t>
  </si>
  <si>
    <t xml:space="preserve">57684-1199   </t>
  </si>
  <si>
    <t xml:space="preserve">Doplnenie asfaltu v miestach medzi obrubníkmi a jast. komunikáciou hr. 50mm                                             </t>
  </si>
  <si>
    <t xml:space="preserve">59621-1232   </t>
  </si>
  <si>
    <t xml:space="preserve">Kladenie zámkovej dlažby pre chodcov hr. 80 mm 100-300 m2                                                               </t>
  </si>
  <si>
    <t xml:space="preserve">592 451640   </t>
  </si>
  <si>
    <t xml:space="preserve">Dlažba zámková šedá 8cm                                                                                                 </t>
  </si>
  <si>
    <t>26.61.11</t>
  </si>
  <si>
    <t xml:space="preserve">592 451650   </t>
  </si>
  <si>
    <t xml:space="preserve">Dlažba zámková s výstažným povrchom                                                                                     </t>
  </si>
  <si>
    <t xml:space="preserve">5 - KOMUNIKÁCIE  spolu: </t>
  </si>
  <si>
    <t xml:space="preserve">89594-1111   </t>
  </si>
  <si>
    <t xml:space="preserve">Zhotovenie vpusti uličnej z betónových dielcov                                                                          </t>
  </si>
  <si>
    <t xml:space="preserve">kus     </t>
  </si>
  <si>
    <t>45.21.41</t>
  </si>
  <si>
    <t xml:space="preserve">592 238230   </t>
  </si>
  <si>
    <t xml:space="preserve">Vpusť uličná obrubníková UV1,2,3,4                                                                                      </t>
  </si>
  <si>
    <t xml:space="preserve">8 - RÚROVÉ VEDENIA  spolu: </t>
  </si>
  <si>
    <t xml:space="preserve">404 137010   </t>
  </si>
  <si>
    <t xml:space="preserve">Dočastné dopravné značenie                                                                                              </t>
  </si>
  <si>
    <t xml:space="preserve">Súbor   </t>
  </si>
  <si>
    <t>31.62.11</t>
  </si>
  <si>
    <t xml:space="preserve">91631-1123   </t>
  </si>
  <si>
    <t xml:space="preserve">Osadenie cest. obrubníka bet. stojatého, lôžko betón tr. C 20/25 s bočnou oporou                                        </t>
  </si>
  <si>
    <t xml:space="preserve">m       </t>
  </si>
  <si>
    <t xml:space="preserve">592 174510   </t>
  </si>
  <si>
    <t xml:space="preserve">Obrubník chodníkový 100x15x26                                                                                           </t>
  </si>
  <si>
    <t xml:space="preserve">592 174820   </t>
  </si>
  <si>
    <t xml:space="preserve">Obrubník nájazdový 100x15x20                                                                                            </t>
  </si>
  <si>
    <t xml:space="preserve">91656-1111   </t>
  </si>
  <si>
    <t xml:space="preserve">Osadenie záhonového obrubníka betónového do lôžka z betónu s bočnou oporou                                              </t>
  </si>
  <si>
    <t xml:space="preserve">592 173300   </t>
  </si>
  <si>
    <t xml:space="preserve">Obrubník parkový 100x5x20                                                                                               </t>
  </si>
  <si>
    <t xml:space="preserve">91810-1111   </t>
  </si>
  <si>
    <t xml:space="preserve">Lôžko pod obrubníky, krajníky, obruby z betónu tr.C20/25                                                                </t>
  </si>
  <si>
    <t xml:space="preserve">91951-2199   </t>
  </si>
  <si>
    <t xml:space="preserve">Demontáž priepustu z rúr betónových alebo železobetónových DN 400 mm                                                    </t>
  </si>
  <si>
    <t xml:space="preserve">91972-6219   </t>
  </si>
  <si>
    <t xml:space="preserve">Dilat.škáry tesnenie škár zálievkou za tepla                                                                            </t>
  </si>
  <si>
    <t>45.23.14</t>
  </si>
  <si>
    <t xml:space="preserve">91973-5112   </t>
  </si>
  <si>
    <t xml:space="preserve">Rezanie stávajúceho živičného krytu alebo podkladu hr. 50-100 mm                                                        </t>
  </si>
  <si>
    <t xml:space="preserve">93890-8411   </t>
  </si>
  <si>
    <t xml:space="preserve">Očistenie povrchu krytu alebo podkladu                                                                                  </t>
  </si>
  <si>
    <t xml:space="preserve">96021-1251   </t>
  </si>
  <si>
    <t xml:space="preserve">Búranie konštrukcií vodných stavieb z kameňa                                                                            </t>
  </si>
  <si>
    <t>013</t>
  </si>
  <si>
    <t xml:space="preserve">97908-1111   </t>
  </si>
  <si>
    <t xml:space="preserve">Odvoz sute a vybúraných hmôt na skládku do 1 km                                                                         </t>
  </si>
  <si>
    <t xml:space="preserve">t       </t>
  </si>
  <si>
    <t xml:space="preserve">97908-2213   </t>
  </si>
  <si>
    <t xml:space="preserve">Vodor. doprava sute po suchu do 1 km                                                                                    </t>
  </si>
  <si>
    <t xml:space="preserve">97908-2219   </t>
  </si>
  <si>
    <t xml:space="preserve">Príplatok za každý ďalší 1 km sute                                                                                      </t>
  </si>
  <si>
    <t xml:space="preserve">97908-7212   </t>
  </si>
  <si>
    <t xml:space="preserve">Nakladanie sute na dopravný prostriedok                                                                                 </t>
  </si>
  <si>
    <t xml:space="preserve">97913-1409   </t>
  </si>
  <si>
    <t xml:space="preserve">Poplatok za ulož.a znešk.staveb.sute na vymedzených skládkach "O"-ostatný odpad                                         </t>
  </si>
  <si>
    <t xml:space="preserve">99822-3011   </t>
  </si>
  <si>
    <t xml:space="preserve">Presun hmôt pre komunikácie, kryt dlaždený                                                                              </t>
  </si>
  <si>
    <t xml:space="preserve">9 - OSTATNÉ KONŠTRUKCIE A PRÁCE  spolu: </t>
  </si>
  <si>
    <t>OSTATNÉ PRÁCE</t>
  </si>
  <si>
    <t>000</t>
  </si>
  <si>
    <t xml:space="preserve">99999-0992   </t>
  </si>
  <si>
    <t xml:space="preserve">Ostatné práce                                                                                                           </t>
  </si>
  <si>
    <t xml:space="preserve">m.j.    </t>
  </si>
  <si>
    <t>U</t>
  </si>
  <si>
    <t>45.45.13</t>
  </si>
  <si>
    <t xml:space="preserve">99999-0993   </t>
  </si>
  <si>
    <t xml:space="preserve">99999-0994   </t>
  </si>
</sst>
</file>

<file path=xl/styles.xml><?xml version="1.0" encoding="utf-8"?>
<styleSheet xmlns="http://schemas.openxmlformats.org/spreadsheetml/2006/main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3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15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6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2" xfId="28" applyFont="1" applyBorder="1" applyAlignment="1">
      <alignment horizontal="righ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5" xfId="28" applyFont="1" applyBorder="1" applyAlignment="1">
      <alignment horizontal="right" vertical="center"/>
    </xf>
    <xf numFmtId="0" fontId="1" fillId="0" borderId="25" xfId="28" applyFont="1" applyBorder="1" applyAlignment="1">
      <alignment horizontal="left" vertical="center"/>
    </xf>
    <xf numFmtId="0" fontId="1" fillId="0" borderId="26" xfId="28" applyFont="1" applyBorder="1" applyAlignment="1">
      <alignment horizontal="left" vertical="center"/>
    </xf>
    <xf numFmtId="0" fontId="1" fillId="0" borderId="27" xfId="28" applyFont="1" applyBorder="1" applyAlignment="1">
      <alignment horizontal="left" vertical="center"/>
    </xf>
    <xf numFmtId="0" fontId="1" fillId="0" borderId="28" xfId="28" applyFont="1" applyBorder="1" applyAlignment="1">
      <alignment horizontal="right" vertical="center"/>
    </xf>
    <xf numFmtId="0" fontId="1" fillId="0" borderId="28" xfId="28" applyFont="1" applyBorder="1" applyAlignment="1">
      <alignment horizontal="left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0" fontId="1" fillId="0" borderId="34" xfId="28" applyFont="1" applyBorder="1" applyAlignment="1">
      <alignment horizontal="center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center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center" vertical="center"/>
    </xf>
    <xf numFmtId="0" fontId="1" fillId="0" borderId="40" xfId="28" applyFont="1" applyBorder="1" applyAlignment="1">
      <alignment horizontal="left" vertical="center"/>
    </xf>
    <xf numFmtId="0" fontId="1" fillId="0" borderId="41" xfId="28" applyFont="1" applyBorder="1" applyAlignment="1">
      <alignment horizontal="left" vertical="center"/>
    </xf>
    <xf numFmtId="0" fontId="1" fillId="0" borderId="42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center" vertical="center"/>
    </xf>
    <xf numFmtId="0" fontId="1" fillId="0" borderId="45" xfId="28" applyFont="1" applyBorder="1" applyAlignment="1">
      <alignment horizontal="left" vertical="center"/>
    </xf>
    <xf numFmtId="0" fontId="1" fillId="0" borderId="46" xfId="28" applyFont="1" applyBorder="1" applyAlignment="1">
      <alignment horizontal="center" vertical="center"/>
    </xf>
    <xf numFmtId="0" fontId="1" fillId="0" borderId="47" xfId="28" applyFont="1" applyBorder="1" applyAlignment="1">
      <alignment horizontal="left" vertical="center"/>
    </xf>
    <xf numFmtId="10" fontId="1" fillId="0" borderId="47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6" xfId="28" applyFont="1" applyBorder="1" applyAlignment="1">
      <alignment horizontal="right" vertical="center"/>
    </xf>
    <xf numFmtId="0" fontId="1" fillId="0" borderId="49" xfId="28" applyFont="1" applyBorder="1" applyAlignment="1">
      <alignment horizontal="center" vertical="center"/>
    </xf>
    <xf numFmtId="0" fontId="1" fillId="0" borderId="50" xfId="28" applyFont="1" applyBorder="1" applyAlignment="1">
      <alignment horizontal="left" vertical="center"/>
    </xf>
    <xf numFmtId="0" fontId="1" fillId="0" borderId="50" xfId="28" applyFont="1" applyBorder="1" applyAlignment="1">
      <alignment horizontal="right" vertical="center"/>
    </xf>
    <xf numFmtId="0" fontId="1" fillId="0" borderId="51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49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52" xfId="28" applyFont="1" applyBorder="1" applyAlignment="1">
      <alignment horizontal="right" vertical="center"/>
    </xf>
    <xf numFmtId="0" fontId="1" fillId="0" borderId="53" xfId="28" applyFont="1" applyBorder="1" applyAlignment="1">
      <alignment horizontal="right" vertical="center"/>
    </xf>
    <xf numFmtId="3" fontId="1" fillId="0" borderId="52" xfId="28" applyNumberFormat="1" applyFont="1" applyBorder="1" applyAlignment="1">
      <alignment horizontal="right" vertical="center"/>
    </xf>
    <xf numFmtId="3" fontId="1" fillId="0" borderId="54" xfId="28" applyNumberFormat="1" applyFont="1" applyBorder="1" applyAlignment="1">
      <alignment horizontal="right" vertical="center"/>
    </xf>
    <xf numFmtId="0" fontId="1" fillId="0" borderId="55" xfId="28" applyFont="1" applyBorder="1" applyAlignment="1">
      <alignment horizontal="left" vertical="center"/>
    </xf>
    <xf numFmtId="0" fontId="1" fillId="0" borderId="50" xfId="28" applyFont="1" applyBorder="1" applyAlignment="1">
      <alignment horizontal="center" vertical="center"/>
    </xf>
    <xf numFmtId="0" fontId="1" fillId="0" borderId="56" xfId="28" applyFont="1" applyBorder="1" applyAlignment="1">
      <alignment horizontal="center" vertical="center"/>
    </xf>
    <xf numFmtId="0" fontId="1" fillId="0" borderId="57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36" xfId="28" applyFont="1" applyBorder="1" applyAlignment="1">
      <alignment horizontal="left" vertical="center"/>
    </xf>
    <xf numFmtId="0" fontId="3" fillId="0" borderId="58" xfId="28" applyFont="1" applyBorder="1" applyAlignment="1">
      <alignment horizontal="center" vertical="center"/>
    </xf>
    <xf numFmtId="0" fontId="3" fillId="0" borderId="59" xfId="28" applyFont="1" applyBorder="1" applyAlignment="1">
      <alignment horizontal="center" vertical="center"/>
    </xf>
    <xf numFmtId="0" fontId="1" fillId="0" borderId="60" xfId="28" applyFont="1" applyBorder="1" applyAlignment="1">
      <alignment horizontal="left" vertical="center"/>
    </xf>
    <xf numFmtId="167" fontId="1" fillId="0" borderId="61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62" xfId="28" applyNumberFormat="1" applyFont="1" applyBorder="1" applyAlignment="1">
      <alignment horizontal="left" vertical="center"/>
    </xf>
    <xf numFmtId="10" fontId="1" fillId="0" borderId="28" xfId="28" applyNumberFormat="1" applyFont="1" applyBorder="1" applyAlignment="1">
      <alignment horizontal="right" vertical="center"/>
    </xf>
    <xf numFmtId="10" fontId="1" fillId="0" borderId="19" xfId="28" applyNumberFormat="1" applyFont="1" applyBorder="1" applyAlignment="1">
      <alignment horizontal="right" vertical="center"/>
    </xf>
    <xf numFmtId="10" fontId="1" fillId="0" borderId="63" xfId="28" applyNumberFormat="1" applyFont="1" applyBorder="1" applyAlignment="1">
      <alignment horizontal="right" vertical="center"/>
    </xf>
    <xf numFmtId="0" fontId="1" fillId="0" borderId="15" xfId="28" applyFont="1" applyBorder="1" applyAlignment="1">
      <alignment horizontal="right" vertical="center"/>
    </xf>
    <xf numFmtId="0" fontId="1" fillId="0" borderId="27" xfId="28" applyFont="1" applyBorder="1" applyAlignment="1">
      <alignment horizontal="right" vertical="center"/>
    </xf>
    <xf numFmtId="0" fontId="1" fillId="0" borderId="30" xfId="28" applyFont="1" applyBorder="1" applyAlignment="1">
      <alignment horizontal="right" vertical="center"/>
    </xf>
    <xf numFmtId="0" fontId="1" fillId="0" borderId="31" xfId="28" applyFont="1" applyBorder="1" applyAlignment="1">
      <alignment horizontal="right" vertical="center"/>
    </xf>
    <xf numFmtId="0" fontId="1" fillId="0" borderId="64" xfId="0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5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66" xfId="0" applyNumberFormat="1" applyFont="1" applyBorder="1" applyAlignment="1" applyProtection="1">
      <alignment horizontal="center"/>
    </xf>
    <xf numFmtId="0" fontId="1" fillId="0" borderId="0" xfId="27" applyFont="1"/>
    <xf numFmtId="0" fontId="3" fillId="0" borderId="0" xfId="27" applyFont="1"/>
    <xf numFmtId="49" fontId="3" fillId="0" borderId="0" xfId="27" applyNumberFormat="1" applyFont="1"/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67" xfId="28" applyNumberFormat="1" applyFont="1" applyBorder="1" applyAlignment="1">
      <alignment horizontal="right" vertical="center"/>
    </xf>
    <xf numFmtId="3" fontId="1" fillId="0" borderId="53" xfId="28" applyNumberFormat="1" applyFont="1" applyBorder="1" applyAlignment="1">
      <alignment horizontal="right" vertical="center"/>
    </xf>
    <xf numFmtId="3" fontId="1" fillId="0" borderId="68" xfId="28" applyNumberFormat="1" applyFont="1" applyBorder="1" applyAlignment="1">
      <alignment horizontal="right" vertical="center"/>
    </xf>
    <xf numFmtId="3" fontId="1" fillId="0" borderId="17" xfId="28" applyNumberFormat="1" applyFont="1" applyBorder="1" applyAlignment="1">
      <alignment horizontal="right" vertical="center"/>
    </xf>
    <xf numFmtId="3" fontId="1" fillId="0" borderId="29" xfId="28" applyNumberFormat="1" applyFont="1" applyBorder="1" applyAlignment="1">
      <alignment horizontal="right" vertical="center"/>
    </xf>
    <xf numFmtId="3" fontId="1" fillId="0" borderId="32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4" fontId="1" fillId="0" borderId="40" xfId="28" applyNumberFormat="1" applyFont="1" applyBorder="1" applyAlignment="1">
      <alignment horizontal="right" vertical="center"/>
    </xf>
    <xf numFmtId="4" fontId="1" fillId="0" borderId="69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70" xfId="28" applyNumberFormat="1" applyFont="1" applyBorder="1" applyAlignment="1">
      <alignment horizontal="right" vertical="center"/>
    </xf>
    <xf numFmtId="4" fontId="1" fillId="0" borderId="71" xfId="28" applyNumberFormat="1" applyFont="1" applyBorder="1" applyAlignment="1">
      <alignment horizontal="right" vertical="center"/>
    </xf>
    <xf numFmtId="4" fontId="1" fillId="0" borderId="45" xfId="28" applyNumberFormat="1" applyFont="1" applyBorder="1" applyAlignment="1">
      <alignment horizontal="right" vertical="center"/>
    </xf>
    <xf numFmtId="4" fontId="1" fillId="0" borderId="48" xfId="28" applyNumberFormat="1" applyFont="1" applyBorder="1" applyAlignment="1">
      <alignment horizontal="right" vertical="center"/>
    </xf>
    <xf numFmtId="4" fontId="1" fillId="0" borderId="72" xfId="28" applyNumberFormat="1" applyFont="1" applyBorder="1" applyAlignment="1">
      <alignment horizontal="right" vertical="center"/>
    </xf>
    <xf numFmtId="4" fontId="1" fillId="0" borderId="47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13" fillId="0" borderId="0" xfId="0" applyFont="1"/>
  </cellXfs>
  <cellStyles count="53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/>
    <cellStyle name="data" xfId="25"/>
    <cellStyle name="Název" xfId="26"/>
    <cellStyle name="normálne" xfId="0" builtinId="0"/>
    <cellStyle name="normálne_KLs" xfId="27"/>
    <cellStyle name="normálne_KLv" xfId="28"/>
    <cellStyle name="Spolu" xfId="34" builtinId="25" hidden="1"/>
    <cellStyle name="TEXT" xfId="29"/>
    <cellStyle name="Text upozornění" xfId="30"/>
    <cellStyle name="Text upozornenia" xfId="33" builtinId="11" hidden="1"/>
    <cellStyle name="TEXT1" xfId="31"/>
    <cellStyle name="Titul" xfId="32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topLeftCell="A4" workbookViewId="0">
      <selection activeCell="J22" sqref="J22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/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2"/>
      <c r="C2" s="23" t="s">
        <v>5</v>
      </c>
      <c r="D2" s="23"/>
      <c r="E2" s="23"/>
      <c r="F2" s="23"/>
      <c r="G2" s="24" t="s">
        <v>6</v>
      </c>
      <c r="H2" s="23"/>
      <c r="I2" s="23"/>
      <c r="J2" s="25"/>
      <c r="Z2" s="104" t="s">
        <v>7</v>
      </c>
      <c r="AA2" s="105" t="s">
        <v>8</v>
      </c>
      <c r="AB2" s="105" t="s">
        <v>9</v>
      </c>
      <c r="AC2" s="105"/>
      <c r="AD2" s="106"/>
    </row>
    <row r="3" spans="2:30" ht="18" customHeight="1">
      <c r="B3" s="26"/>
      <c r="C3" s="27" t="s">
        <v>10</v>
      </c>
      <c r="D3" s="27"/>
      <c r="E3" s="27"/>
      <c r="F3" s="27"/>
      <c r="G3" s="28" t="s">
        <v>11</v>
      </c>
      <c r="H3" s="27"/>
      <c r="I3" s="27"/>
      <c r="J3" s="29"/>
      <c r="Z3" s="104" t="s">
        <v>12</v>
      </c>
      <c r="AA3" s="105" t="s">
        <v>13</v>
      </c>
      <c r="AB3" s="105" t="s">
        <v>9</v>
      </c>
      <c r="AC3" s="105" t="s">
        <v>14</v>
      </c>
      <c r="AD3" s="106" t="s">
        <v>15</v>
      </c>
    </row>
    <row r="4" spans="2:30" ht="18" customHeight="1">
      <c r="B4" s="30"/>
      <c r="C4" s="31"/>
      <c r="D4" s="31"/>
      <c r="E4" s="31"/>
      <c r="F4" s="31"/>
      <c r="G4" s="32"/>
      <c r="H4" s="31"/>
      <c r="I4" s="31"/>
      <c r="J4" s="33"/>
      <c r="Z4" s="104" t="s">
        <v>16</v>
      </c>
      <c r="AA4" s="105" t="s">
        <v>17</v>
      </c>
      <c r="AB4" s="105" t="s">
        <v>9</v>
      </c>
      <c r="AC4" s="105"/>
      <c r="AD4" s="106"/>
    </row>
    <row r="5" spans="2:30" ht="18" customHeight="1" thickBot="1">
      <c r="B5" s="34"/>
      <c r="C5" s="36" t="s">
        <v>18</v>
      </c>
      <c r="D5" s="36"/>
      <c r="E5" s="36" t="s">
        <v>19</v>
      </c>
      <c r="F5" s="35"/>
      <c r="G5" s="35" t="s">
        <v>20</v>
      </c>
      <c r="H5" s="36"/>
      <c r="I5" s="35" t="s">
        <v>21</v>
      </c>
      <c r="J5" s="37" t="s">
        <v>22</v>
      </c>
      <c r="Z5" s="104" t="s">
        <v>23</v>
      </c>
      <c r="AA5" s="105" t="s">
        <v>13</v>
      </c>
      <c r="AB5" s="105" t="s">
        <v>9</v>
      </c>
      <c r="AC5" s="105" t="s">
        <v>14</v>
      </c>
      <c r="AD5" s="106" t="s">
        <v>15</v>
      </c>
    </row>
    <row r="6" spans="2:30" ht="18" customHeight="1" thickTop="1">
      <c r="B6" s="22"/>
      <c r="C6" s="23" t="s">
        <v>24</v>
      </c>
      <c r="D6" s="23" t="s">
        <v>25</v>
      </c>
      <c r="E6" s="23"/>
      <c r="F6" s="23"/>
      <c r="G6" s="23" t="s">
        <v>26</v>
      </c>
      <c r="H6" s="23"/>
      <c r="I6" s="23"/>
      <c r="J6" s="25"/>
    </row>
    <row r="7" spans="2:30" ht="18" customHeight="1">
      <c r="B7" s="38"/>
      <c r="C7" s="39"/>
      <c r="D7" s="40" t="s">
        <v>27</v>
      </c>
      <c r="E7" s="40"/>
      <c r="F7" s="40"/>
      <c r="G7" s="40" t="s">
        <v>28</v>
      </c>
      <c r="H7" s="40"/>
      <c r="I7" s="40"/>
      <c r="J7" s="41"/>
    </row>
    <row r="8" spans="2:30" ht="18" customHeight="1">
      <c r="B8" s="26"/>
      <c r="C8" s="27" t="s">
        <v>29</v>
      </c>
      <c r="D8" s="27"/>
      <c r="E8" s="27"/>
      <c r="F8" s="27"/>
      <c r="G8" s="27" t="s">
        <v>26</v>
      </c>
      <c r="H8" s="27"/>
      <c r="I8" s="27"/>
      <c r="J8" s="29"/>
    </row>
    <row r="9" spans="2:30" ht="18" customHeight="1">
      <c r="B9" s="30"/>
      <c r="C9" s="32"/>
      <c r="D9" s="31" t="s">
        <v>27</v>
      </c>
      <c r="E9" s="31"/>
      <c r="F9" s="31"/>
      <c r="G9" s="40" t="s">
        <v>28</v>
      </c>
      <c r="H9" s="31"/>
      <c r="I9" s="31"/>
      <c r="J9" s="33"/>
    </row>
    <row r="10" spans="2:30" ht="18" customHeight="1">
      <c r="B10" s="26"/>
      <c r="C10" s="27" t="s">
        <v>30</v>
      </c>
      <c r="D10" s="27" t="s">
        <v>31</v>
      </c>
      <c r="E10" s="27"/>
      <c r="F10" s="27"/>
      <c r="G10" s="27" t="s">
        <v>26</v>
      </c>
      <c r="H10" s="27"/>
      <c r="I10" s="27"/>
      <c r="J10" s="29"/>
    </row>
    <row r="11" spans="2:30" ht="18" customHeight="1" thickBot="1">
      <c r="B11" s="42"/>
      <c r="C11" s="43"/>
      <c r="D11" s="43" t="s">
        <v>27</v>
      </c>
      <c r="E11" s="43"/>
      <c r="F11" s="43"/>
      <c r="G11" s="43" t="s">
        <v>28</v>
      </c>
      <c r="H11" s="43"/>
      <c r="I11" s="43"/>
      <c r="J11" s="44"/>
    </row>
    <row r="12" spans="2:30" ht="18" customHeight="1" thickTop="1">
      <c r="B12" s="93">
        <v>1</v>
      </c>
      <c r="C12" s="23" t="s">
        <v>32</v>
      </c>
      <c r="D12" s="23"/>
      <c r="E12" s="23"/>
      <c r="F12" s="110">
        <f>IF(B12&lt;&gt;0,ROUND($J$31/B12,0),0)</f>
        <v>0</v>
      </c>
      <c r="G12" s="24">
        <v>1</v>
      </c>
      <c r="H12" s="23" t="s">
        <v>33</v>
      </c>
      <c r="I12" s="23"/>
      <c r="J12" s="113">
        <f>IF(G12&lt;&gt;0,ROUND($J$31/G12,0),0)</f>
        <v>0</v>
      </c>
    </row>
    <row r="13" spans="2:30" ht="18" customHeight="1">
      <c r="B13" s="94">
        <v>1</v>
      </c>
      <c r="C13" s="40" t="s">
        <v>34</v>
      </c>
      <c r="D13" s="40"/>
      <c r="E13" s="40"/>
      <c r="F13" s="111">
        <f>IF(B13&lt;&gt;0,ROUND($J$31/B13,0),0)</f>
        <v>0</v>
      </c>
      <c r="G13" s="39"/>
      <c r="H13" s="40"/>
      <c r="I13" s="40"/>
      <c r="J13" s="114">
        <f>IF(G13&lt;&gt;0,ROUND($J$31/G13,0),0)</f>
        <v>0</v>
      </c>
    </row>
    <row r="14" spans="2:30" ht="18" customHeight="1" thickBot="1">
      <c r="B14" s="95">
        <v>1</v>
      </c>
      <c r="C14" s="43" t="s">
        <v>35</v>
      </c>
      <c r="D14" s="43"/>
      <c r="E14" s="43"/>
      <c r="F14" s="112">
        <f>IF(B14&lt;&gt;0,ROUND($J$31/B14,0),0)</f>
        <v>0</v>
      </c>
      <c r="G14" s="96"/>
      <c r="H14" s="43"/>
      <c r="I14" s="43"/>
      <c r="J14" s="115">
        <f>IF(G14&lt;&gt;0,ROUND($J$31/G14,0),0)</f>
        <v>0</v>
      </c>
    </row>
    <row r="15" spans="2:30" ht="18" customHeight="1" thickTop="1">
      <c r="B15" s="84" t="s">
        <v>36</v>
      </c>
      <c r="C15" s="46" t="s">
        <v>37</v>
      </c>
      <c r="D15" s="47" t="s">
        <v>38</v>
      </c>
      <c r="E15" s="47" t="s">
        <v>39</v>
      </c>
      <c r="F15" s="48" t="s">
        <v>40</v>
      </c>
      <c r="G15" s="84" t="s">
        <v>41</v>
      </c>
      <c r="H15" s="49" t="s">
        <v>42</v>
      </c>
      <c r="I15" s="50"/>
      <c r="J15" s="51"/>
    </row>
    <row r="16" spans="2:30" ht="18" customHeight="1">
      <c r="B16" s="52">
        <v>1</v>
      </c>
      <c r="C16" s="53" t="s">
        <v>43</v>
      </c>
      <c r="D16" s="126">
        <f>Prehlad!H90</f>
        <v>0</v>
      </c>
      <c r="E16" s="126">
        <f>Prehlad!I90</f>
        <v>0</v>
      </c>
      <c r="F16" s="127">
        <f>D16+E16</f>
        <v>0</v>
      </c>
      <c r="G16" s="52">
        <v>6</v>
      </c>
      <c r="H16" s="54" t="s">
        <v>44</v>
      </c>
      <c r="I16" s="89"/>
      <c r="J16" s="127">
        <v>0</v>
      </c>
    </row>
    <row r="17" spans="2:10" ht="18" customHeight="1">
      <c r="B17" s="55">
        <v>2</v>
      </c>
      <c r="C17" s="56" t="s">
        <v>45</v>
      </c>
      <c r="D17" s="128"/>
      <c r="E17" s="128"/>
      <c r="F17" s="127">
        <f>D17+E17</f>
        <v>0</v>
      </c>
      <c r="G17" s="55">
        <v>7</v>
      </c>
      <c r="H17" s="57" t="s">
        <v>46</v>
      </c>
      <c r="I17" s="27"/>
      <c r="J17" s="129">
        <v>0</v>
      </c>
    </row>
    <row r="18" spans="2:10" ht="18" customHeight="1">
      <c r="B18" s="55">
        <v>3</v>
      </c>
      <c r="C18" s="56" t="s">
        <v>47</v>
      </c>
      <c r="D18" s="128"/>
      <c r="E18" s="128"/>
      <c r="F18" s="127">
        <f>D18+E18</f>
        <v>0</v>
      </c>
      <c r="G18" s="55">
        <v>8</v>
      </c>
      <c r="H18" s="57" t="s">
        <v>48</v>
      </c>
      <c r="I18" s="27"/>
      <c r="J18" s="129">
        <v>0</v>
      </c>
    </row>
    <row r="19" spans="2:10" ht="18" customHeight="1" thickBot="1">
      <c r="B19" s="55">
        <v>4</v>
      </c>
      <c r="C19" s="56" t="s">
        <v>49</v>
      </c>
      <c r="D19" s="128"/>
      <c r="E19" s="128"/>
      <c r="F19" s="130">
        <f>D19+E19</f>
        <v>0</v>
      </c>
      <c r="G19" s="55">
        <v>9</v>
      </c>
      <c r="H19" s="57" t="s">
        <v>50</v>
      </c>
      <c r="I19" s="27"/>
      <c r="J19" s="129">
        <v>0</v>
      </c>
    </row>
    <row r="20" spans="2:10" ht="18" customHeight="1" thickBot="1">
      <c r="B20" s="58">
        <v>5</v>
      </c>
      <c r="C20" s="59" t="s">
        <v>51</v>
      </c>
      <c r="D20" s="131">
        <f>SUM(D16:D19)</f>
        <v>0</v>
      </c>
      <c r="E20" s="132">
        <f>SUM(E16:E19)</f>
        <v>0</v>
      </c>
      <c r="F20" s="133">
        <f>SUM(F16:F19)</f>
        <v>0</v>
      </c>
      <c r="G20" s="60">
        <v>10</v>
      </c>
      <c r="I20" s="88" t="s">
        <v>52</v>
      </c>
      <c r="J20" s="133">
        <f>SUM(J16:J19)</f>
        <v>0</v>
      </c>
    </row>
    <row r="21" spans="2:10" ht="18" customHeight="1" thickTop="1">
      <c r="B21" s="84" t="s">
        <v>53</v>
      </c>
      <c r="C21" s="83"/>
      <c r="D21" s="50" t="s">
        <v>54</v>
      </c>
      <c r="E21" s="50"/>
      <c r="F21" s="51"/>
      <c r="G21" s="84" t="s">
        <v>55</v>
      </c>
      <c r="H21" s="49" t="s">
        <v>56</v>
      </c>
      <c r="I21" s="50"/>
      <c r="J21" s="51"/>
    </row>
    <row r="22" spans="2:10" ht="18" customHeight="1">
      <c r="B22" s="52">
        <v>11</v>
      </c>
      <c r="C22" s="54" t="s">
        <v>57</v>
      </c>
      <c r="D22" s="90" t="s">
        <v>50</v>
      </c>
      <c r="E22" s="92">
        <v>0</v>
      </c>
      <c r="F22" s="127">
        <v>0</v>
      </c>
      <c r="G22" s="55">
        <v>16</v>
      </c>
      <c r="H22" s="57" t="s">
        <v>58</v>
      </c>
      <c r="I22" s="61"/>
      <c r="J22" s="129">
        <f>Prehlad!J99</f>
        <v>0</v>
      </c>
    </row>
    <row r="23" spans="2:10" ht="18" customHeight="1">
      <c r="B23" s="55">
        <v>12</v>
      </c>
      <c r="C23" s="57" t="s">
        <v>59</v>
      </c>
      <c r="D23" s="91"/>
      <c r="E23" s="62">
        <v>0</v>
      </c>
      <c r="F23" s="129">
        <v>0</v>
      </c>
      <c r="G23" s="55">
        <v>17</v>
      </c>
      <c r="H23" s="57" t="s">
        <v>60</v>
      </c>
      <c r="I23" s="61"/>
      <c r="J23" s="129">
        <v>0</v>
      </c>
    </row>
    <row r="24" spans="2:10" ht="18" customHeight="1">
      <c r="B24" s="55">
        <v>13</v>
      </c>
      <c r="C24" s="57" t="s">
        <v>61</v>
      </c>
      <c r="D24" s="91"/>
      <c r="E24" s="62">
        <v>0</v>
      </c>
      <c r="F24" s="129">
        <v>0</v>
      </c>
      <c r="G24" s="55">
        <v>18</v>
      </c>
      <c r="H24" s="57" t="s">
        <v>62</v>
      </c>
      <c r="I24" s="61"/>
      <c r="J24" s="129">
        <v>0</v>
      </c>
    </row>
    <row r="25" spans="2:10" ht="18" customHeight="1" thickBot="1">
      <c r="B25" s="55">
        <v>14</v>
      </c>
      <c r="C25" s="57" t="s">
        <v>50</v>
      </c>
      <c r="D25" s="91"/>
      <c r="E25" s="62">
        <v>0</v>
      </c>
      <c r="F25" s="129">
        <v>0</v>
      </c>
      <c r="G25" s="55">
        <v>19</v>
      </c>
      <c r="H25" s="57" t="s">
        <v>50</v>
      </c>
      <c r="I25" s="61"/>
      <c r="J25" s="129">
        <v>0</v>
      </c>
    </row>
    <row r="26" spans="2:10" ht="18" customHeight="1" thickBot="1">
      <c r="B26" s="58">
        <v>15</v>
      </c>
      <c r="C26" s="63"/>
      <c r="D26" s="64"/>
      <c r="E26" s="64" t="s">
        <v>63</v>
      </c>
      <c r="F26" s="133">
        <f>SUM(F22:F25)</f>
        <v>0</v>
      </c>
      <c r="G26" s="58">
        <v>20</v>
      </c>
      <c r="H26" s="63"/>
      <c r="I26" s="64" t="s">
        <v>64</v>
      </c>
      <c r="J26" s="133">
        <f>SUM(J22:J25)</f>
        <v>0</v>
      </c>
    </row>
    <row r="27" spans="2:10" ht="18" customHeight="1" thickTop="1">
      <c r="B27" s="65"/>
      <c r="C27" s="66" t="s">
        <v>65</v>
      </c>
      <c r="D27" s="67"/>
      <c r="E27" s="68" t="s">
        <v>66</v>
      </c>
      <c r="F27" s="69"/>
      <c r="G27" s="84" t="s">
        <v>67</v>
      </c>
      <c r="H27" s="49" t="s">
        <v>68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69</v>
      </c>
      <c r="J28" s="127">
        <f>ROUND(F20,2)+J20+F26+J26</f>
        <v>0</v>
      </c>
    </row>
    <row r="29" spans="2:10" ht="18" customHeight="1">
      <c r="B29" s="70"/>
      <c r="C29" s="72" t="s">
        <v>70</v>
      </c>
      <c r="D29" s="72"/>
      <c r="E29" s="75"/>
      <c r="F29" s="69"/>
      <c r="G29" s="55">
        <v>22</v>
      </c>
      <c r="H29" s="57" t="s">
        <v>71</v>
      </c>
      <c r="I29" s="134">
        <f>J28-I30</f>
        <v>0</v>
      </c>
      <c r="J29" s="129">
        <f>ROUND((I29*20)/100,2)</f>
        <v>0</v>
      </c>
    </row>
    <row r="30" spans="2:10" ht="18" customHeight="1" thickBot="1">
      <c r="B30" s="26"/>
      <c r="C30" s="27" t="s">
        <v>72</v>
      </c>
      <c r="D30" s="27"/>
      <c r="E30" s="75"/>
      <c r="F30" s="69"/>
      <c r="G30" s="55">
        <v>23</v>
      </c>
      <c r="H30" s="57" t="s">
        <v>73</v>
      </c>
      <c r="I30" s="134">
        <f>SUMIF(Prehlad!O12:O10000,0,Prehlad!J12:J10000)</f>
        <v>0</v>
      </c>
      <c r="J30" s="129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74</v>
      </c>
      <c r="J31" s="133">
        <f>SUM(J28:J30)</f>
        <v>0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75</v>
      </c>
      <c r="H32" s="86" t="s">
        <v>76</v>
      </c>
      <c r="I32" s="45"/>
      <c r="J32" s="87">
        <v>0</v>
      </c>
    </row>
    <row r="33" spans="2:10" ht="18" customHeight="1" thickTop="1">
      <c r="B33" s="77"/>
      <c r="C33" s="78"/>
      <c r="D33" s="66" t="s">
        <v>77</v>
      </c>
      <c r="E33" s="78"/>
      <c r="F33" s="78"/>
      <c r="G33" s="78"/>
      <c r="H33" s="78" t="s">
        <v>78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70</v>
      </c>
      <c r="D35" s="72"/>
      <c r="E35" s="72"/>
      <c r="F35" s="71"/>
      <c r="G35" s="72" t="s">
        <v>70</v>
      </c>
      <c r="H35" s="72"/>
      <c r="I35" s="72"/>
      <c r="J35" s="80"/>
    </row>
    <row r="36" spans="2:10" ht="18" customHeight="1">
      <c r="B36" s="26"/>
      <c r="C36" s="27" t="s">
        <v>72</v>
      </c>
      <c r="D36" s="27"/>
      <c r="E36" s="27"/>
      <c r="F36" s="28"/>
      <c r="G36" s="27" t="s">
        <v>72</v>
      </c>
      <c r="H36" s="27"/>
      <c r="I36" s="27"/>
      <c r="J36" s="29"/>
    </row>
    <row r="37" spans="2:10" ht="18" customHeight="1">
      <c r="B37" s="70"/>
      <c r="C37" s="72" t="s">
        <v>66</v>
      </c>
      <c r="D37" s="72"/>
      <c r="E37" s="72"/>
      <c r="F37" s="71"/>
      <c r="G37" s="72" t="s">
        <v>66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4"/>
  <sheetViews>
    <sheetView showGridLines="0" workbookViewId="0">
      <pane ySplit="10" topLeftCell="A11" activePane="bottomLeft" state="frozen"/>
      <selection pane="bottomLeft" activeCell="A8" sqref="A8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1" t="s">
        <v>79</v>
      </c>
      <c r="C1" s="1"/>
      <c r="E1" s="21" t="s">
        <v>80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1" t="s">
        <v>81</v>
      </c>
      <c r="C2" s="1"/>
      <c r="E2" s="21" t="s">
        <v>82</v>
      </c>
      <c r="F2" s="1"/>
      <c r="G2" s="1"/>
      <c r="Z2" s="104" t="s">
        <v>7</v>
      </c>
      <c r="AA2" s="105" t="s">
        <v>83</v>
      </c>
      <c r="AB2" s="105" t="s">
        <v>9</v>
      </c>
      <c r="AC2" s="105"/>
      <c r="AD2" s="106"/>
    </row>
    <row r="3" spans="1:30">
      <c r="A3" s="21" t="s">
        <v>84</v>
      </c>
      <c r="C3" s="1"/>
      <c r="E3" s="21" t="s">
        <v>85</v>
      </c>
      <c r="F3" s="1"/>
      <c r="G3" s="1"/>
      <c r="Z3" s="104" t="s">
        <v>12</v>
      </c>
      <c r="AA3" s="105" t="s">
        <v>86</v>
      </c>
      <c r="AB3" s="105" t="s">
        <v>9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87</v>
      </c>
      <c r="AB4" s="105" t="s">
        <v>9</v>
      </c>
      <c r="AC4" s="105"/>
      <c r="AD4" s="106"/>
    </row>
    <row r="5" spans="1:30">
      <c r="A5" s="21" t="s">
        <v>5</v>
      </c>
      <c r="B5" s="1"/>
      <c r="C5" s="1"/>
      <c r="D5" s="1"/>
      <c r="E5" s="1"/>
      <c r="F5" s="1"/>
      <c r="G5" s="1"/>
      <c r="Z5" s="104" t="s">
        <v>23</v>
      </c>
      <c r="AA5" s="105" t="s">
        <v>86</v>
      </c>
      <c r="AB5" s="105" t="s">
        <v>9</v>
      </c>
      <c r="AC5" s="105" t="s">
        <v>14</v>
      </c>
      <c r="AD5" s="106" t="s">
        <v>15</v>
      </c>
    </row>
    <row r="6" spans="1:30">
      <c r="A6" s="21" t="s">
        <v>10</v>
      </c>
      <c r="B6" s="1"/>
      <c r="C6" s="1"/>
      <c r="D6" s="1"/>
      <c r="E6" s="1"/>
      <c r="F6" s="1"/>
      <c r="G6" s="1"/>
    </row>
    <row r="7" spans="1:30">
      <c r="A7" s="21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88</v>
      </c>
      <c r="B9" s="10" t="s">
        <v>89</v>
      </c>
      <c r="C9" s="10" t="s">
        <v>90</v>
      </c>
      <c r="D9" s="10" t="s">
        <v>91</v>
      </c>
      <c r="E9" s="18" t="s">
        <v>92</v>
      </c>
      <c r="F9" s="19" t="s">
        <v>93</v>
      </c>
      <c r="G9" s="1"/>
    </row>
    <row r="10" spans="1:30" ht="13.5" thickBot="1">
      <c r="A10" s="14"/>
      <c r="B10" s="15" t="s">
        <v>94</v>
      </c>
      <c r="C10" s="15" t="s">
        <v>39</v>
      </c>
      <c r="D10" s="15"/>
      <c r="E10" s="15" t="s">
        <v>91</v>
      </c>
      <c r="F10" s="20" t="s">
        <v>91</v>
      </c>
      <c r="G10" s="109" t="s">
        <v>95</v>
      </c>
    </row>
    <row r="11" spans="1:30" ht="13.5" thickTop="1"/>
    <row r="12" spans="1:30">
      <c r="A12" s="1" t="s">
        <v>96</v>
      </c>
      <c r="B12" s="6">
        <f>Prehlad!H41</f>
        <v>0</v>
      </c>
      <c r="C12" s="6">
        <f>Prehlad!I41</f>
        <v>0</v>
      </c>
      <c r="D12" s="6">
        <f>Prehlad!J41</f>
        <v>0</v>
      </c>
      <c r="E12" s="7">
        <f>Prehlad!L41</f>
        <v>0.12431499999999999</v>
      </c>
      <c r="F12" s="5">
        <f>Prehlad!N41</f>
        <v>90.917000000000002</v>
      </c>
      <c r="G12" s="5">
        <f>Prehlad!W41</f>
        <v>476.77099999999996</v>
      </c>
    </row>
    <row r="13" spans="1:30">
      <c r="A13" s="1" t="s">
        <v>97</v>
      </c>
      <c r="B13" s="6">
        <f>Prehlad!H45</f>
        <v>0</v>
      </c>
      <c r="C13" s="6">
        <f>Prehlad!I45</f>
        <v>0</v>
      </c>
      <c r="D13" s="6">
        <f>Prehlad!J45</f>
        <v>0</v>
      </c>
      <c r="E13" s="7">
        <f>Prehlad!L45</f>
        <v>0</v>
      </c>
      <c r="F13" s="5">
        <f>Prehlad!N45</f>
        <v>0</v>
      </c>
      <c r="G13" s="5">
        <f>Prehlad!W45</f>
        <v>1.554</v>
      </c>
    </row>
    <row r="14" spans="1:30">
      <c r="A14" s="1" t="s">
        <v>98</v>
      </c>
      <c r="B14" s="6">
        <f>Prehlad!H49</f>
        <v>0</v>
      </c>
      <c r="C14" s="6">
        <f>Prehlad!I49</f>
        <v>0</v>
      </c>
      <c r="D14" s="6">
        <f>Prehlad!J49</f>
        <v>0</v>
      </c>
      <c r="E14" s="7">
        <f>Prehlad!L49</f>
        <v>0</v>
      </c>
      <c r="F14" s="5">
        <f>Prehlad!N49</f>
        <v>0</v>
      </c>
      <c r="G14" s="5">
        <f>Prehlad!W49</f>
        <v>133.43199999999999</v>
      </c>
    </row>
    <row r="15" spans="1:30">
      <c r="A15" s="1" t="s">
        <v>99</v>
      </c>
      <c r="B15" s="6">
        <f>Prehlad!H62</f>
        <v>0</v>
      </c>
      <c r="C15" s="6">
        <f>Prehlad!I62</f>
        <v>0</v>
      </c>
      <c r="D15" s="6">
        <f>Prehlad!J62</f>
        <v>0</v>
      </c>
      <c r="E15" s="7">
        <f>Prehlad!L62</f>
        <v>234.76559386000002</v>
      </c>
      <c r="F15" s="5">
        <f>Prehlad!N62</f>
        <v>0</v>
      </c>
      <c r="G15" s="5">
        <f>Prehlad!W62</f>
        <v>217.71799999999999</v>
      </c>
    </row>
    <row r="16" spans="1:30">
      <c r="A16" s="1" t="s">
        <v>100</v>
      </c>
      <c r="B16" s="6">
        <f>Prehlad!H67</f>
        <v>0</v>
      </c>
      <c r="C16" s="6">
        <f>Prehlad!I67</f>
        <v>0</v>
      </c>
      <c r="D16" s="6">
        <f>Prehlad!J67</f>
        <v>0</v>
      </c>
      <c r="E16" s="7">
        <f>Prehlad!L67</f>
        <v>2.0636000000000001</v>
      </c>
      <c r="F16" s="5">
        <f>Prehlad!N67</f>
        <v>0</v>
      </c>
      <c r="G16" s="5">
        <f>Prehlad!W67</f>
        <v>14.752000000000001</v>
      </c>
    </row>
    <row r="17" spans="1:7">
      <c r="A17" s="1" t="s">
        <v>101</v>
      </c>
      <c r="B17" s="6">
        <f>Prehlad!H88</f>
        <v>0</v>
      </c>
      <c r="C17" s="6">
        <f>Prehlad!I88</f>
        <v>0</v>
      </c>
      <c r="D17" s="6">
        <f>Prehlad!J88</f>
        <v>0</v>
      </c>
      <c r="E17" s="7">
        <f>Prehlad!L88</f>
        <v>97.150269679999994</v>
      </c>
      <c r="F17" s="5">
        <f>Prehlad!N88</f>
        <v>20.356000000000002</v>
      </c>
      <c r="G17" s="5">
        <f>Prehlad!W88</f>
        <v>405.47</v>
      </c>
    </row>
    <row r="18" spans="1:7">
      <c r="A18" s="1" t="s">
        <v>102</v>
      </c>
      <c r="B18" s="6">
        <f>Prehlad!H90</f>
        <v>0</v>
      </c>
      <c r="C18" s="6">
        <f>Prehlad!I90</f>
        <v>0</v>
      </c>
      <c r="D18" s="6">
        <f>Prehlad!J90</f>
        <v>0</v>
      </c>
      <c r="E18" s="7">
        <f>Prehlad!L90</f>
        <v>334.10377854000001</v>
      </c>
      <c r="F18" s="5">
        <f>Prehlad!N90</f>
        <v>111.273</v>
      </c>
      <c r="G18" s="5">
        <f>Prehlad!W90</f>
        <v>1249.6969999999999</v>
      </c>
    </row>
    <row r="20" spans="1:7">
      <c r="A20" s="1" t="s">
        <v>103</v>
      </c>
      <c r="B20" s="6">
        <f>Prehlad!H97</f>
        <v>0</v>
      </c>
      <c r="C20" s="6">
        <f>Prehlad!I97</f>
        <v>0</v>
      </c>
      <c r="D20" s="6">
        <f>Prehlad!J97</f>
        <v>0</v>
      </c>
      <c r="E20" s="7">
        <f>Prehlad!L97</f>
        <v>0</v>
      </c>
      <c r="F20" s="5">
        <f>Prehlad!N97</f>
        <v>0</v>
      </c>
      <c r="G20" s="5">
        <f>Prehlad!W97</f>
        <v>3</v>
      </c>
    </row>
    <row r="21" spans="1:7">
      <c r="A21" s="1" t="s">
        <v>104</v>
      </c>
      <c r="B21" s="6">
        <f>Prehlad!H99</f>
        <v>0</v>
      </c>
      <c r="C21" s="6">
        <f>Prehlad!I99</f>
        <v>0</v>
      </c>
      <c r="D21" s="6">
        <f>Prehlad!J99</f>
        <v>0</v>
      </c>
      <c r="E21" s="7">
        <f>Prehlad!L99</f>
        <v>0</v>
      </c>
      <c r="F21" s="5">
        <f>Prehlad!N99</f>
        <v>0</v>
      </c>
      <c r="G21" s="5">
        <f>Prehlad!W99</f>
        <v>3</v>
      </c>
    </row>
    <row r="24" spans="1:7">
      <c r="A24" s="1" t="s">
        <v>105</v>
      </c>
      <c r="B24" s="6">
        <f>Prehlad!H101</f>
        <v>0</v>
      </c>
      <c r="C24" s="6">
        <f>Prehlad!I101</f>
        <v>0</v>
      </c>
      <c r="D24" s="6">
        <f>Prehlad!J101</f>
        <v>0</v>
      </c>
      <c r="E24" s="7">
        <f>Prehlad!L101</f>
        <v>334.10377854000001</v>
      </c>
      <c r="F24" s="5">
        <f>Prehlad!N101</f>
        <v>111.273</v>
      </c>
      <c r="G24" s="5">
        <f>Prehlad!W101</f>
        <v>1252.6969999999999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01"/>
  <sheetViews>
    <sheetView showGridLines="0" tabSelected="1" workbookViewId="0">
      <pane ySplit="11" topLeftCell="A66" activePane="bottomLeft" state="frozen"/>
      <selection pane="bottomLeft" activeCell="G15" sqref="G15:G88"/>
    </sheetView>
  </sheetViews>
  <sheetFormatPr defaultRowHeight="12.75"/>
  <cols>
    <col min="1" max="1" width="4.140625" style="116" customWidth="1"/>
    <col min="2" max="2" width="5" style="117" customWidth="1"/>
    <col min="3" max="3" width="8.28515625" style="118" customWidth="1"/>
    <col min="4" max="4" width="35.7109375" style="125" customWidth="1"/>
    <col min="5" max="5" width="10.7109375" style="120" customWidth="1"/>
    <col min="6" max="6" width="5.28515625" style="119" customWidth="1"/>
    <col min="7" max="7" width="9.7109375" style="121" customWidth="1"/>
    <col min="8" max="9" width="9.7109375" style="121" hidden="1" customWidth="1"/>
    <col min="10" max="10" width="10.7109375" style="121" customWidth="1"/>
    <col min="11" max="11" width="7.42578125" style="122" hidden="1" customWidth="1"/>
    <col min="12" max="12" width="8.28515625" style="122" hidden="1" customWidth="1"/>
    <col min="13" max="13" width="9.140625" style="120" hidden="1" customWidth="1"/>
    <col min="14" max="14" width="7" style="120" hidden="1" customWidth="1"/>
    <col min="15" max="15" width="3.5703125" style="119" customWidth="1"/>
    <col min="16" max="16" width="12.7109375" style="119" hidden="1" customWidth="1"/>
    <col min="17" max="19" width="13.28515625" style="120" hidden="1" customWidth="1"/>
    <col min="20" max="20" width="10.5703125" style="123" hidden="1" customWidth="1"/>
    <col min="21" max="21" width="10.28515625" style="123" hidden="1" customWidth="1"/>
    <col min="22" max="22" width="5.7109375" style="123" hidden="1" customWidth="1"/>
    <col min="23" max="23" width="9.140625" style="124"/>
    <col min="24" max="25" width="5.7109375" style="119" customWidth="1"/>
    <col min="26" max="26" width="6.5703125" style="119" customWidth="1"/>
    <col min="27" max="27" width="24.85546875" style="119" customWidth="1"/>
    <col min="28" max="28" width="4.28515625" style="119" customWidth="1"/>
    <col min="29" max="29" width="8.28515625" style="119" customWidth="1"/>
    <col min="30" max="30" width="8.7109375" style="119" customWidth="1"/>
    <col min="31" max="34" width="9.140625" style="119"/>
    <col min="35" max="16384" width="9.140625" style="1"/>
  </cols>
  <sheetData>
    <row r="1" spans="1:34">
      <c r="A1" s="21" t="s">
        <v>79</v>
      </c>
      <c r="B1" s="1"/>
      <c r="C1" s="1"/>
      <c r="D1" s="1"/>
      <c r="E1" s="21" t="s">
        <v>80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  <c r="AE1" s="1"/>
      <c r="AF1" s="1"/>
      <c r="AG1" s="1"/>
      <c r="AH1" s="1"/>
    </row>
    <row r="2" spans="1:34">
      <c r="A2" s="21" t="s">
        <v>81</v>
      </c>
      <c r="B2" s="1"/>
      <c r="C2" s="1"/>
      <c r="D2" s="1"/>
      <c r="E2" s="21" t="s">
        <v>82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4" t="s">
        <v>7</v>
      </c>
      <c r="AA2" s="105" t="s">
        <v>106</v>
      </c>
      <c r="AB2" s="105" t="s">
        <v>9</v>
      </c>
      <c r="AC2" s="105"/>
      <c r="AD2" s="106"/>
      <c r="AE2" s="1"/>
      <c r="AF2" s="1"/>
      <c r="AG2" s="1"/>
      <c r="AH2" s="1"/>
    </row>
    <row r="3" spans="1:34">
      <c r="A3" s="21" t="s">
        <v>84</v>
      </c>
      <c r="B3" s="1"/>
      <c r="C3" s="1"/>
      <c r="D3" s="1"/>
      <c r="E3" s="21" t="s">
        <v>85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4" t="s">
        <v>12</v>
      </c>
      <c r="AA3" s="105" t="s">
        <v>107</v>
      </c>
      <c r="AB3" s="105" t="s">
        <v>9</v>
      </c>
      <c r="AC3" s="105" t="s">
        <v>14</v>
      </c>
      <c r="AD3" s="106" t="s">
        <v>15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4" t="s">
        <v>16</v>
      </c>
      <c r="AA4" s="105" t="s">
        <v>108</v>
      </c>
      <c r="AB4" s="105" t="s">
        <v>9</v>
      </c>
      <c r="AC4" s="105"/>
      <c r="AD4" s="106"/>
      <c r="AE4" s="1"/>
      <c r="AF4" s="1"/>
      <c r="AG4" s="1"/>
      <c r="AH4" s="1"/>
    </row>
    <row r="5" spans="1:34">
      <c r="A5" s="2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4" t="s">
        <v>23</v>
      </c>
      <c r="AA5" s="105" t="s">
        <v>107</v>
      </c>
      <c r="AB5" s="105" t="s">
        <v>9</v>
      </c>
      <c r="AC5" s="105" t="s">
        <v>14</v>
      </c>
      <c r="AD5" s="106" t="s">
        <v>15</v>
      </c>
      <c r="AE5" s="1"/>
      <c r="AF5" s="1"/>
      <c r="AG5" s="1"/>
      <c r="AH5" s="1"/>
    </row>
    <row r="6" spans="1:34">
      <c r="A6" s="21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2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 thickBot="1">
      <c r="A9" s="141" t="s">
        <v>109</v>
      </c>
      <c r="B9" s="2"/>
      <c r="C9" s="3"/>
      <c r="D9" s="4"/>
      <c r="E9" s="5"/>
      <c r="F9" s="1"/>
      <c r="G9" s="6"/>
      <c r="H9" s="6"/>
      <c r="I9" s="6"/>
      <c r="J9" s="6"/>
      <c r="K9" s="7"/>
      <c r="L9" s="7"/>
      <c r="M9" s="5"/>
      <c r="N9" s="5"/>
      <c r="O9" s="1"/>
      <c r="P9" s="1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3.5" thickTop="1">
      <c r="A10" s="9" t="s">
        <v>110</v>
      </c>
      <c r="B10" s="10" t="s">
        <v>111</v>
      </c>
      <c r="C10" s="10" t="s">
        <v>112</v>
      </c>
      <c r="D10" s="10" t="s">
        <v>113</v>
      </c>
      <c r="E10" s="10" t="s">
        <v>114</v>
      </c>
      <c r="F10" s="10" t="s">
        <v>115</v>
      </c>
      <c r="G10" s="10" t="s">
        <v>116</v>
      </c>
      <c r="H10" s="10" t="s">
        <v>89</v>
      </c>
      <c r="I10" s="10" t="s">
        <v>90</v>
      </c>
      <c r="J10" s="10" t="s">
        <v>91</v>
      </c>
      <c r="K10" s="11" t="s">
        <v>92</v>
      </c>
      <c r="L10" s="12"/>
      <c r="M10" s="13" t="s">
        <v>93</v>
      </c>
      <c r="N10" s="12"/>
      <c r="O10" s="97" t="s">
        <v>117</v>
      </c>
      <c r="P10" s="98" t="s">
        <v>118</v>
      </c>
      <c r="Q10" s="99" t="s">
        <v>114</v>
      </c>
      <c r="R10" s="99" t="s">
        <v>114</v>
      </c>
      <c r="S10" s="100" t="s">
        <v>114</v>
      </c>
      <c r="T10" s="108" t="s">
        <v>119</v>
      </c>
      <c r="U10" s="108" t="s">
        <v>120</v>
      </c>
      <c r="V10" s="108" t="s">
        <v>121</v>
      </c>
      <c r="W10" s="109" t="s">
        <v>95</v>
      </c>
      <c r="X10" s="109" t="s">
        <v>122</v>
      </c>
      <c r="Y10" s="109" t="s">
        <v>123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thickBot="1">
      <c r="A11" s="14" t="s">
        <v>124</v>
      </c>
      <c r="B11" s="15" t="s">
        <v>125</v>
      </c>
      <c r="C11" s="16"/>
      <c r="D11" s="15" t="s">
        <v>126</v>
      </c>
      <c r="E11" s="15" t="s">
        <v>127</v>
      </c>
      <c r="F11" s="15" t="s">
        <v>128</v>
      </c>
      <c r="G11" s="15" t="s">
        <v>129</v>
      </c>
      <c r="H11" s="15" t="s">
        <v>94</v>
      </c>
      <c r="I11" s="15" t="s">
        <v>39</v>
      </c>
      <c r="J11" s="15"/>
      <c r="K11" s="15" t="s">
        <v>116</v>
      </c>
      <c r="L11" s="15" t="s">
        <v>91</v>
      </c>
      <c r="M11" s="17" t="s">
        <v>116</v>
      </c>
      <c r="N11" s="15" t="s">
        <v>91</v>
      </c>
      <c r="O11" s="20" t="s">
        <v>130</v>
      </c>
      <c r="P11" s="101"/>
      <c r="Q11" s="102" t="s">
        <v>131</v>
      </c>
      <c r="R11" s="102" t="s">
        <v>132</v>
      </c>
      <c r="S11" s="103" t="s">
        <v>133</v>
      </c>
      <c r="T11" s="108" t="s">
        <v>134</v>
      </c>
      <c r="U11" s="108" t="s">
        <v>135</v>
      </c>
      <c r="V11" s="108" t="s">
        <v>136</v>
      </c>
      <c r="W11" s="10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thickTop="1"/>
    <row r="13" spans="1:34">
      <c r="B13" s="135" t="s">
        <v>137</v>
      </c>
    </row>
    <row r="14" spans="1:34">
      <c r="B14" s="118" t="s">
        <v>96</v>
      </c>
    </row>
    <row r="15" spans="1:34">
      <c r="A15" s="116">
        <v>1</v>
      </c>
      <c r="B15" s="117" t="s">
        <v>138</v>
      </c>
      <c r="C15" s="118" t="s">
        <v>139</v>
      </c>
      <c r="D15" s="125" t="s">
        <v>140</v>
      </c>
      <c r="E15" s="120">
        <v>0.2</v>
      </c>
      <c r="F15" s="119" t="s">
        <v>141</v>
      </c>
      <c r="H15" s="121">
        <f t="shared" ref="H15:H34" si="0">ROUND(E15*G15, 2)</f>
        <v>0</v>
      </c>
      <c r="J15" s="121">
        <f t="shared" ref="J15:J40" si="1">ROUND(E15*G15, 2)</f>
        <v>0</v>
      </c>
      <c r="K15" s="122">
        <v>0.61312999999999995</v>
      </c>
      <c r="L15" s="122">
        <f>E15*K15</f>
        <v>0.122626</v>
      </c>
      <c r="O15" s="119">
        <v>20</v>
      </c>
      <c r="P15" s="119" t="s">
        <v>142</v>
      </c>
      <c r="T15" s="123" t="s">
        <v>50</v>
      </c>
      <c r="U15" s="123" t="s">
        <v>50</v>
      </c>
      <c r="V15" s="123" t="s">
        <v>67</v>
      </c>
      <c r="W15" s="124">
        <v>19.585000000000001</v>
      </c>
      <c r="Z15" s="119" t="s">
        <v>143</v>
      </c>
      <c r="AA15" s="119">
        <v>10302</v>
      </c>
    </row>
    <row r="16" spans="1:34">
      <c r="A16" s="116">
        <v>2</v>
      </c>
      <c r="B16" s="117" t="s">
        <v>144</v>
      </c>
      <c r="C16" s="118" t="s">
        <v>145</v>
      </c>
      <c r="D16" s="125" t="s">
        <v>146</v>
      </c>
      <c r="E16" s="120">
        <v>172.8</v>
      </c>
      <c r="F16" s="119" t="s">
        <v>147</v>
      </c>
      <c r="H16" s="121">
        <f t="shared" si="0"/>
        <v>0</v>
      </c>
      <c r="J16" s="121">
        <f t="shared" si="1"/>
        <v>0</v>
      </c>
      <c r="O16" s="119">
        <v>20</v>
      </c>
      <c r="P16" s="119" t="s">
        <v>142</v>
      </c>
      <c r="T16" s="123" t="s">
        <v>50</v>
      </c>
      <c r="U16" s="123" t="s">
        <v>50</v>
      </c>
      <c r="V16" s="123" t="s">
        <v>67</v>
      </c>
      <c r="W16" s="124">
        <v>3.11</v>
      </c>
      <c r="Z16" s="119" t="s">
        <v>148</v>
      </c>
      <c r="AA16" s="119">
        <v>101010101061</v>
      </c>
    </row>
    <row r="17" spans="1:27" ht="25.5">
      <c r="A17" s="116">
        <v>3</v>
      </c>
      <c r="B17" s="117" t="s">
        <v>149</v>
      </c>
      <c r="C17" s="118" t="s">
        <v>150</v>
      </c>
      <c r="D17" s="125" t="s">
        <v>151</v>
      </c>
      <c r="E17" s="120">
        <v>19.100000000000001</v>
      </c>
      <c r="F17" s="119" t="s">
        <v>147</v>
      </c>
      <c r="H17" s="121">
        <f t="shared" si="0"/>
        <v>0</v>
      </c>
      <c r="J17" s="121">
        <f t="shared" si="1"/>
        <v>0</v>
      </c>
      <c r="M17" s="120">
        <v>0.23</v>
      </c>
      <c r="N17" s="120">
        <f t="shared" ref="N17:N22" si="2">E17*M17</f>
        <v>4.3930000000000007</v>
      </c>
      <c r="O17" s="119">
        <v>20</v>
      </c>
      <c r="P17" s="119" t="s">
        <v>142</v>
      </c>
      <c r="T17" s="123" t="s">
        <v>50</v>
      </c>
      <c r="U17" s="123" t="s">
        <v>50</v>
      </c>
      <c r="V17" s="123" t="s">
        <v>67</v>
      </c>
      <c r="W17" s="124">
        <v>6.7809999999999997</v>
      </c>
      <c r="Z17" s="119" t="s">
        <v>152</v>
      </c>
      <c r="AA17" s="119">
        <v>503016601252</v>
      </c>
    </row>
    <row r="18" spans="1:27" ht="25.5">
      <c r="A18" s="116">
        <v>4</v>
      </c>
      <c r="B18" s="117" t="s">
        <v>149</v>
      </c>
      <c r="C18" s="118" t="s">
        <v>153</v>
      </c>
      <c r="D18" s="125" t="s">
        <v>154</v>
      </c>
      <c r="E18" s="120">
        <v>48.2</v>
      </c>
      <c r="F18" s="119" t="s">
        <v>147</v>
      </c>
      <c r="H18" s="121">
        <f t="shared" si="0"/>
        <v>0</v>
      </c>
      <c r="J18" s="121">
        <f t="shared" si="1"/>
        <v>0</v>
      </c>
      <c r="M18" s="120">
        <v>0.16</v>
      </c>
      <c r="N18" s="120">
        <f t="shared" si="2"/>
        <v>7.7120000000000006</v>
      </c>
      <c r="O18" s="119">
        <v>20</v>
      </c>
      <c r="P18" s="119" t="s">
        <v>142</v>
      </c>
      <c r="T18" s="123" t="s">
        <v>50</v>
      </c>
      <c r="U18" s="123" t="s">
        <v>50</v>
      </c>
      <c r="V18" s="123" t="s">
        <v>67</v>
      </c>
      <c r="W18" s="124">
        <v>12.098000000000001</v>
      </c>
      <c r="Z18" s="119" t="s">
        <v>152</v>
      </c>
      <c r="AA18" s="119">
        <v>503026301240</v>
      </c>
    </row>
    <row r="19" spans="1:27" ht="25.5">
      <c r="A19" s="116">
        <v>5</v>
      </c>
      <c r="B19" s="117" t="s">
        <v>149</v>
      </c>
      <c r="C19" s="118" t="s">
        <v>155</v>
      </c>
      <c r="D19" s="125" t="s">
        <v>156</v>
      </c>
      <c r="E19" s="120">
        <v>68.099999999999994</v>
      </c>
      <c r="F19" s="119" t="s">
        <v>147</v>
      </c>
      <c r="H19" s="121">
        <f t="shared" si="0"/>
        <v>0</v>
      </c>
      <c r="J19" s="121">
        <f t="shared" si="1"/>
        <v>0</v>
      </c>
      <c r="M19" s="120">
        <v>0.5</v>
      </c>
      <c r="N19" s="120">
        <f t="shared" si="2"/>
        <v>34.049999999999997</v>
      </c>
      <c r="O19" s="119">
        <v>20</v>
      </c>
      <c r="P19" s="119" t="s">
        <v>142</v>
      </c>
      <c r="T19" s="123" t="s">
        <v>50</v>
      </c>
      <c r="U19" s="123" t="s">
        <v>50</v>
      </c>
      <c r="V19" s="123" t="s">
        <v>67</v>
      </c>
      <c r="W19" s="124">
        <v>42.698999999999998</v>
      </c>
      <c r="Z19" s="119" t="s">
        <v>152</v>
      </c>
      <c r="AA19" s="119">
        <v>503026303240</v>
      </c>
    </row>
    <row r="20" spans="1:27" ht="25.5">
      <c r="A20" s="116">
        <v>6</v>
      </c>
      <c r="B20" s="117" t="s">
        <v>149</v>
      </c>
      <c r="C20" s="118" t="s">
        <v>157</v>
      </c>
      <c r="D20" s="125" t="s">
        <v>158</v>
      </c>
      <c r="E20" s="120">
        <v>68.099999999999994</v>
      </c>
      <c r="F20" s="119" t="s">
        <v>147</v>
      </c>
      <c r="H20" s="121">
        <f t="shared" si="0"/>
        <v>0</v>
      </c>
      <c r="J20" s="121">
        <f t="shared" si="1"/>
        <v>0</v>
      </c>
      <c r="M20" s="120">
        <v>0.22500000000000001</v>
      </c>
      <c r="N20" s="120">
        <f t="shared" si="2"/>
        <v>15.3225</v>
      </c>
      <c r="O20" s="119">
        <v>20</v>
      </c>
      <c r="P20" s="119" t="s">
        <v>142</v>
      </c>
      <c r="T20" s="123" t="s">
        <v>50</v>
      </c>
      <c r="U20" s="123" t="s">
        <v>50</v>
      </c>
      <c r="V20" s="123" t="s">
        <v>67</v>
      </c>
      <c r="W20" s="124">
        <v>83.558999999999997</v>
      </c>
      <c r="Z20" s="119" t="s">
        <v>152</v>
      </c>
      <c r="AA20" s="119">
        <v>503026102241</v>
      </c>
    </row>
    <row r="21" spans="1:27" ht="25.5">
      <c r="A21" s="116">
        <v>7</v>
      </c>
      <c r="B21" s="117" t="s">
        <v>149</v>
      </c>
      <c r="C21" s="118" t="s">
        <v>159</v>
      </c>
      <c r="D21" s="125" t="s">
        <v>160</v>
      </c>
      <c r="E21" s="120">
        <v>48.2</v>
      </c>
      <c r="F21" s="119" t="s">
        <v>147</v>
      </c>
      <c r="H21" s="121">
        <f t="shared" si="0"/>
        <v>0</v>
      </c>
      <c r="J21" s="121">
        <f t="shared" si="1"/>
        <v>0</v>
      </c>
      <c r="M21" s="120">
        <v>0.5</v>
      </c>
      <c r="N21" s="120">
        <f t="shared" si="2"/>
        <v>24.1</v>
      </c>
      <c r="O21" s="119">
        <v>20</v>
      </c>
      <c r="P21" s="119" t="s">
        <v>142</v>
      </c>
      <c r="T21" s="123" t="s">
        <v>50</v>
      </c>
      <c r="U21" s="123" t="s">
        <v>50</v>
      </c>
      <c r="V21" s="123" t="s">
        <v>67</v>
      </c>
      <c r="W21" s="124">
        <v>99.629000000000005</v>
      </c>
      <c r="Z21" s="119" t="s">
        <v>152</v>
      </c>
      <c r="AA21" s="119">
        <v>503026103240</v>
      </c>
    </row>
    <row r="22" spans="1:27">
      <c r="A22" s="116">
        <v>8</v>
      </c>
      <c r="B22" s="117" t="s">
        <v>149</v>
      </c>
      <c r="C22" s="118" t="s">
        <v>161</v>
      </c>
      <c r="D22" s="125" t="s">
        <v>162</v>
      </c>
      <c r="E22" s="120">
        <v>29.5</v>
      </c>
      <c r="F22" s="119" t="s">
        <v>147</v>
      </c>
      <c r="H22" s="121">
        <f t="shared" si="0"/>
        <v>0</v>
      </c>
      <c r="J22" s="121">
        <f t="shared" si="1"/>
        <v>0</v>
      </c>
      <c r="M22" s="120">
        <v>0.18099999999999999</v>
      </c>
      <c r="N22" s="120">
        <f t="shared" si="2"/>
        <v>5.3395000000000001</v>
      </c>
      <c r="O22" s="119">
        <v>20</v>
      </c>
      <c r="P22" s="119" t="s">
        <v>142</v>
      </c>
      <c r="T22" s="123" t="s">
        <v>50</v>
      </c>
      <c r="U22" s="123" t="s">
        <v>50</v>
      </c>
      <c r="V22" s="123" t="s">
        <v>67</v>
      </c>
      <c r="W22" s="124">
        <v>11.063000000000001</v>
      </c>
      <c r="Z22" s="119" t="s">
        <v>152</v>
      </c>
      <c r="AA22" s="119">
        <v>503026201241</v>
      </c>
    </row>
    <row r="23" spans="1:27">
      <c r="A23" s="116">
        <v>9</v>
      </c>
      <c r="B23" s="117" t="s">
        <v>163</v>
      </c>
      <c r="C23" s="118" t="s">
        <v>164</v>
      </c>
      <c r="D23" s="125" t="s">
        <v>165</v>
      </c>
      <c r="E23" s="120">
        <v>51.84</v>
      </c>
      <c r="F23" s="119" t="s">
        <v>166</v>
      </c>
      <c r="H23" s="121">
        <f t="shared" si="0"/>
        <v>0</v>
      </c>
      <c r="J23" s="121">
        <f t="shared" si="1"/>
        <v>0</v>
      </c>
      <c r="O23" s="119">
        <v>20</v>
      </c>
      <c r="P23" s="119" t="s">
        <v>142</v>
      </c>
      <c r="T23" s="123" t="s">
        <v>50</v>
      </c>
      <c r="U23" s="123" t="s">
        <v>50</v>
      </c>
      <c r="V23" s="123" t="s">
        <v>67</v>
      </c>
      <c r="W23" s="124">
        <v>0.67400000000000004</v>
      </c>
      <c r="Z23" s="119" t="s">
        <v>143</v>
      </c>
      <c r="AA23" s="119">
        <v>102010101</v>
      </c>
    </row>
    <row r="24" spans="1:27">
      <c r="A24" s="116">
        <v>10</v>
      </c>
      <c r="B24" s="117" t="s">
        <v>167</v>
      </c>
      <c r="C24" s="118" t="s">
        <v>168</v>
      </c>
      <c r="D24" s="125" t="s">
        <v>169</v>
      </c>
      <c r="E24" s="120">
        <v>62.154000000000003</v>
      </c>
      <c r="F24" s="119" t="s">
        <v>166</v>
      </c>
      <c r="H24" s="121">
        <f t="shared" si="0"/>
        <v>0</v>
      </c>
      <c r="J24" s="121">
        <f t="shared" si="1"/>
        <v>0</v>
      </c>
      <c r="O24" s="119">
        <v>20</v>
      </c>
      <c r="P24" s="119" t="s">
        <v>142</v>
      </c>
      <c r="T24" s="123" t="s">
        <v>50</v>
      </c>
      <c r="U24" s="123" t="s">
        <v>50</v>
      </c>
      <c r="V24" s="123" t="s">
        <v>67</v>
      </c>
      <c r="W24" s="124">
        <v>11.747</v>
      </c>
      <c r="Z24" s="119" t="s">
        <v>170</v>
      </c>
      <c r="AA24" s="119">
        <v>102040002001</v>
      </c>
    </row>
    <row r="25" spans="1:27">
      <c r="A25" s="116">
        <v>11</v>
      </c>
      <c r="B25" s="117" t="s">
        <v>167</v>
      </c>
      <c r="C25" s="118" t="s">
        <v>171</v>
      </c>
      <c r="D25" s="125" t="s">
        <v>172</v>
      </c>
      <c r="E25" s="120">
        <v>40.604999999999997</v>
      </c>
      <c r="F25" s="119" t="s">
        <v>166</v>
      </c>
      <c r="H25" s="121">
        <f t="shared" si="0"/>
        <v>0</v>
      </c>
      <c r="J25" s="121">
        <f t="shared" si="1"/>
        <v>0</v>
      </c>
      <c r="O25" s="119">
        <v>20</v>
      </c>
      <c r="P25" s="119" t="s">
        <v>142</v>
      </c>
      <c r="T25" s="123" t="s">
        <v>50</v>
      </c>
      <c r="U25" s="123" t="s">
        <v>50</v>
      </c>
      <c r="V25" s="123" t="s">
        <v>67</v>
      </c>
      <c r="W25" s="124">
        <v>1.746</v>
      </c>
      <c r="Z25" s="119" t="s">
        <v>170</v>
      </c>
      <c r="AA25" s="119">
        <v>102040002009</v>
      </c>
    </row>
    <row r="26" spans="1:27">
      <c r="A26" s="116">
        <v>12</v>
      </c>
      <c r="B26" s="117" t="s">
        <v>163</v>
      </c>
      <c r="C26" s="118" t="s">
        <v>173</v>
      </c>
      <c r="D26" s="125" t="s">
        <v>174</v>
      </c>
      <c r="E26" s="120">
        <v>31.2</v>
      </c>
      <c r="F26" s="119" t="s">
        <v>166</v>
      </c>
      <c r="H26" s="121">
        <f t="shared" si="0"/>
        <v>0</v>
      </c>
      <c r="J26" s="121">
        <f t="shared" si="1"/>
        <v>0</v>
      </c>
      <c r="O26" s="119">
        <v>20</v>
      </c>
      <c r="P26" s="119" t="s">
        <v>142</v>
      </c>
      <c r="T26" s="123" t="s">
        <v>50</v>
      </c>
      <c r="U26" s="123" t="s">
        <v>50</v>
      </c>
      <c r="V26" s="123" t="s">
        <v>67</v>
      </c>
      <c r="W26" s="124">
        <v>61.277000000000001</v>
      </c>
      <c r="Z26" s="119" t="s">
        <v>143</v>
      </c>
      <c r="AA26" s="119">
        <v>103020102001</v>
      </c>
    </row>
    <row r="27" spans="1:27" ht="25.5">
      <c r="A27" s="116">
        <v>13</v>
      </c>
      <c r="B27" s="117" t="s">
        <v>167</v>
      </c>
      <c r="C27" s="118" t="s">
        <v>175</v>
      </c>
      <c r="D27" s="125" t="s">
        <v>176</v>
      </c>
      <c r="E27" s="120">
        <v>31.2</v>
      </c>
      <c r="F27" s="119" t="s">
        <v>166</v>
      </c>
      <c r="H27" s="121">
        <f t="shared" si="0"/>
        <v>0</v>
      </c>
      <c r="J27" s="121">
        <f t="shared" si="1"/>
        <v>0</v>
      </c>
      <c r="O27" s="119">
        <v>20</v>
      </c>
      <c r="P27" s="119" t="s">
        <v>142</v>
      </c>
      <c r="T27" s="123" t="s">
        <v>50</v>
      </c>
      <c r="U27" s="123" t="s">
        <v>50</v>
      </c>
      <c r="V27" s="123" t="s">
        <v>67</v>
      </c>
      <c r="W27" s="124">
        <v>19.126000000000001</v>
      </c>
      <c r="Z27" s="119" t="s">
        <v>143</v>
      </c>
      <c r="AA27" s="119">
        <v>103020102019</v>
      </c>
    </row>
    <row r="28" spans="1:27">
      <c r="A28" s="116">
        <v>14</v>
      </c>
      <c r="B28" s="117" t="s">
        <v>163</v>
      </c>
      <c r="C28" s="118" t="s">
        <v>177</v>
      </c>
      <c r="D28" s="125" t="s">
        <v>178</v>
      </c>
      <c r="E28" s="120">
        <v>4</v>
      </c>
      <c r="F28" s="119" t="s">
        <v>166</v>
      </c>
      <c r="H28" s="121">
        <f t="shared" si="0"/>
        <v>0</v>
      </c>
      <c r="J28" s="121">
        <f t="shared" si="1"/>
        <v>0</v>
      </c>
      <c r="O28" s="119">
        <v>20</v>
      </c>
      <c r="P28" s="119" t="s">
        <v>142</v>
      </c>
      <c r="T28" s="123" t="s">
        <v>50</v>
      </c>
      <c r="U28" s="123" t="s">
        <v>50</v>
      </c>
      <c r="V28" s="123" t="s">
        <v>67</v>
      </c>
      <c r="W28" s="124">
        <v>12.472</v>
      </c>
      <c r="Z28" s="119" t="s">
        <v>143</v>
      </c>
      <c r="AA28" s="119">
        <v>103030202001</v>
      </c>
    </row>
    <row r="29" spans="1:27">
      <c r="A29" s="116">
        <v>15</v>
      </c>
      <c r="B29" s="117" t="s">
        <v>179</v>
      </c>
      <c r="C29" s="118" t="s">
        <v>180</v>
      </c>
      <c r="D29" s="125" t="s">
        <v>181</v>
      </c>
      <c r="E29" s="120">
        <v>4</v>
      </c>
      <c r="F29" s="119" t="s">
        <v>166</v>
      </c>
      <c r="H29" s="121">
        <f t="shared" si="0"/>
        <v>0</v>
      </c>
      <c r="J29" s="121">
        <f t="shared" si="1"/>
        <v>0</v>
      </c>
      <c r="O29" s="119">
        <v>20</v>
      </c>
      <c r="P29" s="119" t="s">
        <v>142</v>
      </c>
      <c r="T29" s="123" t="s">
        <v>50</v>
      </c>
      <c r="U29" s="123" t="s">
        <v>50</v>
      </c>
      <c r="V29" s="123" t="s">
        <v>67</v>
      </c>
      <c r="W29" s="124">
        <v>2.7120000000000002</v>
      </c>
      <c r="Z29" s="119" t="s">
        <v>182</v>
      </c>
      <c r="AA29" s="119">
        <v>10303020200</v>
      </c>
    </row>
    <row r="30" spans="1:27">
      <c r="A30" s="116">
        <v>16</v>
      </c>
      <c r="B30" s="117" t="s">
        <v>179</v>
      </c>
      <c r="C30" s="118" t="s">
        <v>183</v>
      </c>
      <c r="D30" s="125" t="s">
        <v>184</v>
      </c>
      <c r="E30" s="120">
        <v>171.179</v>
      </c>
      <c r="F30" s="119" t="s">
        <v>166</v>
      </c>
      <c r="H30" s="121">
        <f t="shared" si="0"/>
        <v>0</v>
      </c>
      <c r="J30" s="121">
        <f t="shared" si="1"/>
        <v>0</v>
      </c>
      <c r="O30" s="119">
        <v>20</v>
      </c>
      <c r="P30" s="119" t="s">
        <v>142</v>
      </c>
      <c r="T30" s="123" t="s">
        <v>50</v>
      </c>
      <c r="U30" s="123" t="s">
        <v>50</v>
      </c>
      <c r="V30" s="123" t="s">
        <v>67</v>
      </c>
      <c r="Z30" s="119" t="s">
        <v>170</v>
      </c>
      <c r="AA30" s="119">
        <v>10602</v>
      </c>
    </row>
    <row r="31" spans="1:27">
      <c r="A31" s="116">
        <v>17</v>
      </c>
      <c r="B31" s="117" t="s">
        <v>163</v>
      </c>
      <c r="C31" s="118" t="s">
        <v>185</v>
      </c>
      <c r="D31" s="125" t="s">
        <v>186</v>
      </c>
      <c r="E31" s="120">
        <v>73.875</v>
      </c>
      <c r="F31" s="119" t="s">
        <v>166</v>
      </c>
      <c r="H31" s="121">
        <f t="shared" si="0"/>
        <v>0</v>
      </c>
      <c r="J31" s="121">
        <f t="shared" si="1"/>
        <v>0</v>
      </c>
      <c r="O31" s="119">
        <v>20</v>
      </c>
      <c r="P31" s="119" t="s">
        <v>142</v>
      </c>
      <c r="T31" s="123" t="s">
        <v>50</v>
      </c>
      <c r="U31" s="123" t="s">
        <v>50</v>
      </c>
      <c r="V31" s="123" t="s">
        <v>67</v>
      </c>
      <c r="W31" s="124">
        <v>44.325000000000003</v>
      </c>
      <c r="Z31" s="119" t="s">
        <v>143</v>
      </c>
      <c r="AA31" s="119">
        <v>106070007002</v>
      </c>
    </row>
    <row r="32" spans="1:27">
      <c r="A32" s="116">
        <v>18</v>
      </c>
      <c r="B32" s="117" t="s">
        <v>163</v>
      </c>
      <c r="C32" s="118" t="s">
        <v>187</v>
      </c>
      <c r="D32" s="125" t="s">
        <v>188</v>
      </c>
      <c r="E32" s="120">
        <v>75.805000000000007</v>
      </c>
      <c r="F32" s="119" t="s">
        <v>166</v>
      </c>
      <c r="H32" s="121">
        <f t="shared" si="0"/>
        <v>0</v>
      </c>
      <c r="J32" s="121">
        <f t="shared" si="1"/>
        <v>0</v>
      </c>
      <c r="O32" s="119">
        <v>20</v>
      </c>
      <c r="P32" s="119" t="s">
        <v>142</v>
      </c>
      <c r="T32" s="123" t="s">
        <v>50</v>
      </c>
      <c r="U32" s="123" t="s">
        <v>50</v>
      </c>
      <c r="V32" s="123" t="s">
        <v>67</v>
      </c>
      <c r="W32" s="124">
        <v>0.68200000000000005</v>
      </c>
      <c r="Z32" s="119" t="s">
        <v>170</v>
      </c>
      <c r="AA32" s="119">
        <v>104010007001</v>
      </c>
    </row>
    <row r="33" spans="1:27">
      <c r="A33" s="116">
        <v>19</v>
      </c>
      <c r="B33" s="117" t="s">
        <v>167</v>
      </c>
      <c r="C33" s="118" t="s">
        <v>189</v>
      </c>
      <c r="D33" s="125" t="s">
        <v>190</v>
      </c>
      <c r="E33" s="120">
        <v>73.875</v>
      </c>
      <c r="F33" s="119" t="s">
        <v>166</v>
      </c>
      <c r="H33" s="121">
        <f t="shared" si="0"/>
        <v>0</v>
      </c>
      <c r="J33" s="121">
        <f t="shared" si="1"/>
        <v>0</v>
      </c>
      <c r="O33" s="119">
        <v>20</v>
      </c>
      <c r="P33" s="119" t="s">
        <v>142</v>
      </c>
      <c r="T33" s="123" t="s">
        <v>50</v>
      </c>
      <c r="U33" s="123" t="s">
        <v>50</v>
      </c>
      <c r="V33" s="123" t="s">
        <v>67</v>
      </c>
      <c r="W33" s="124">
        <v>17.878</v>
      </c>
      <c r="Z33" s="119" t="s">
        <v>143</v>
      </c>
      <c r="AA33" s="119" t="s">
        <v>142</v>
      </c>
    </row>
    <row r="34" spans="1:27">
      <c r="A34" s="116">
        <v>20</v>
      </c>
      <c r="B34" s="117" t="s">
        <v>163</v>
      </c>
      <c r="C34" s="118" t="s">
        <v>191</v>
      </c>
      <c r="D34" s="125" t="s">
        <v>192</v>
      </c>
      <c r="E34" s="120">
        <v>56.3</v>
      </c>
      <c r="F34" s="119" t="s">
        <v>147</v>
      </c>
      <c r="H34" s="121">
        <f t="shared" si="0"/>
        <v>0</v>
      </c>
      <c r="J34" s="121">
        <f t="shared" si="1"/>
        <v>0</v>
      </c>
      <c r="O34" s="119">
        <v>20</v>
      </c>
      <c r="P34" s="119" t="s">
        <v>142</v>
      </c>
      <c r="T34" s="123" t="s">
        <v>50</v>
      </c>
      <c r="U34" s="123" t="s">
        <v>50</v>
      </c>
      <c r="V34" s="123" t="s">
        <v>67</v>
      </c>
      <c r="W34" s="124">
        <v>3.3220000000000001</v>
      </c>
      <c r="Z34" s="119" t="s">
        <v>143</v>
      </c>
      <c r="AA34" s="119">
        <v>108050203001</v>
      </c>
    </row>
    <row r="35" spans="1:27">
      <c r="A35" s="116">
        <v>21</v>
      </c>
      <c r="B35" s="117" t="s">
        <v>193</v>
      </c>
      <c r="C35" s="118" t="s">
        <v>194</v>
      </c>
      <c r="D35" s="125" t="s">
        <v>195</v>
      </c>
      <c r="E35" s="120">
        <v>1.6890000000000001</v>
      </c>
      <c r="F35" s="119" t="s">
        <v>196</v>
      </c>
      <c r="I35" s="121">
        <f>ROUND(E35*G35, 2)</f>
        <v>0</v>
      </c>
      <c r="J35" s="121">
        <f t="shared" si="1"/>
        <v>0</v>
      </c>
      <c r="K35" s="122">
        <v>1E-3</v>
      </c>
      <c r="L35" s="122">
        <f>E35*K35</f>
        <v>1.6890000000000002E-3</v>
      </c>
      <c r="O35" s="119">
        <v>20</v>
      </c>
      <c r="P35" s="119" t="s">
        <v>142</v>
      </c>
      <c r="T35" s="123" t="s">
        <v>50</v>
      </c>
      <c r="U35" s="123" t="s">
        <v>50</v>
      </c>
      <c r="V35" s="123" t="s">
        <v>67</v>
      </c>
      <c r="Z35" s="119" t="s">
        <v>197</v>
      </c>
      <c r="AA35" s="119" t="s">
        <v>142</v>
      </c>
    </row>
    <row r="36" spans="1:27">
      <c r="A36" s="116">
        <v>22</v>
      </c>
      <c r="B36" s="117" t="s">
        <v>167</v>
      </c>
      <c r="C36" s="118" t="s">
        <v>198</v>
      </c>
      <c r="D36" s="125" t="s">
        <v>199</v>
      </c>
      <c r="E36" s="120">
        <v>310.77</v>
      </c>
      <c r="F36" s="119" t="s">
        <v>147</v>
      </c>
      <c r="H36" s="121">
        <f>ROUND(E36*G36, 2)</f>
        <v>0</v>
      </c>
      <c r="J36" s="121">
        <f t="shared" si="1"/>
        <v>0</v>
      </c>
      <c r="O36" s="119">
        <v>20</v>
      </c>
      <c r="P36" s="119" t="s">
        <v>142</v>
      </c>
      <c r="T36" s="123" t="s">
        <v>50</v>
      </c>
      <c r="U36" s="123" t="s">
        <v>50</v>
      </c>
      <c r="V36" s="123" t="s">
        <v>67</v>
      </c>
      <c r="W36" s="124">
        <v>5.2830000000000004</v>
      </c>
      <c r="Z36" s="119" t="s">
        <v>143</v>
      </c>
      <c r="AA36" s="119">
        <v>108010101</v>
      </c>
    </row>
    <row r="37" spans="1:27">
      <c r="A37" s="116">
        <v>23</v>
      </c>
      <c r="B37" s="117" t="s">
        <v>167</v>
      </c>
      <c r="C37" s="118" t="s">
        <v>200</v>
      </c>
      <c r="D37" s="125" t="s">
        <v>201</v>
      </c>
      <c r="E37" s="120">
        <v>56.3</v>
      </c>
      <c r="F37" s="119" t="s">
        <v>147</v>
      </c>
      <c r="H37" s="121">
        <f>ROUND(E37*G37, 2)</f>
        <v>0</v>
      </c>
      <c r="J37" s="121">
        <f t="shared" si="1"/>
        <v>0</v>
      </c>
      <c r="O37" s="119">
        <v>20</v>
      </c>
      <c r="P37" s="119" t="s">
        <v>142</v>
      </c>
      <c r="T37" s="123" t="s">
        <v>50</v>
      </c>
      <c r="U37" s="123" t="s">
        <v>50</v>
      </c>
      <c r="V37" s="123" t="s">
        <v>67</v>
      </c>
      <c r="W37" s="124">
        <v>9.1769999999999996</v>
      </c>
      <c r="Z37" s="119" t="s">
        <v>143</v>
      </c>
      <c r="AA37" s="119">
        <v>108050101</v>
      </c>
    </row>
    <row r="38" spans="1:27">
      <c r="A38" s="116">
        <v>24</v>
      </c>
      <c r="B38" s="117" t="s">
        <v>167</v>
      </c>
      <c r="C38" s="118" t="s">
        <v>202</v>
      </c>
      <c r="D38" s="125" t="s">
        <v>203</v>
      </c>
      <c r="E38" s="120">
        <v>56.3</v>
      </c>
      <c r="F38" s="119" t="s">
        <v>147</v>
      </c>
      <c r="H38" s="121">
        <f>ROUND(E38*G38, 2)</f>
        <v>0</v>
      </c>
      <c r="J38" s="121">
        <f t="shared" si="1"/>
        <v>0</v>
      </c>
      <c r="O38" s="119">
        <v>20</v>
      </c>
      <c r="P38" s="119" t="s">
        <v>142</v>
      </c>
      <c r="T38" s="123" t="s">
        <v>50</v>
      </c>
      <c r="U38" s="123" t="s">
        <v>50</v>
      </c>
      <c r="V38" s="123" t="s">
        <v>67</v>
      </c>
      <c r="W38" s="124">
        <v>6.9249999999999998</v>
      </c>
      <c r="Z38" s="119" t="s">
        <v>143</v>
      </c>
      <c r="AA38" s="119">
        <v>108040101001</v>
      </c>
    </row>
    <row r="39" spans="1:27">
      <c r="A39" s="116">
        <v>25</v>
      </c>
      <c r="B39" s="117" t="s">
        <v>144</v>
      </c>
      <c r="C39" s="118" t="s">
        <v>204</v>
      </c>
      <c r="D39" s="125" t="s">
        <v>205</v>
      </c>
      <c r="E39" s="120">
        <v>56.3</v>
      </c>
      <c r="F39" s="119" t="s">
        <v>147</v>
      </c>
      <c r="H39" s="121">
        <f>ROUND(E39*G39, 2)</f>
        <v>0</v>
      </c>
      <c r="J39" s="121">
        <f t="shared" si="1"/>
        <v>0</v>
      </c>
      <c r="O39" s="119">
        <v>20</v>
      </c>
      <c r="P39" s="119" t="s">
        <v>142</v>
      </c>
      <c r="T39" s="123" t="s">
        <v>50</v>
      </c>
      <c r="U39" s="123" t="s">
        <v>50</v>
      </c>
      <c r="V39" s="123" t="s">
        <v>67</v>
      </c>
      <c r="W39" s="124">
        <v>0.84499999999999997</v>
      </c>
      <c r="Z39" s="119" t="s">
        <v>143</v>
      </c>
      <c r="AA39" s="119">
        <v>108060309001</v>
      </c>
    </row>
    <row r="40" spans="1:27">
      <c r="A40" s="116">
        <v>26</v>
      </c>
      <c r="B40" s="117" t="s">
        <v>144</v>
      </c>
      <c r="C40" s="118" t="s">
        <v>206</v>
      </c>
      <c r="D40" s="125" t="s">
        <v>207</v>
      </c>
      <c r="E40" s="120">
        <v>56.3</v>
      </c>
      <c r="F40" s="119" t="s">
        <v>147</v>
      </c>
      <c r="H40" s="121">
        <f>ROUND(E40*G40, 2)</f>
        <v>0</v>
      </c>
      <c r="J40" s="121">
        <f t="shared" si="1"/>
        <v>0</v>
      </c>
      <c r="O40" s="119">
        <v>20</v>
      </c>
      <c r="P40" s="119" t="s">
        <v>142</v>
      </c>
      <c r="T40" s="123" t="s">
        <v>50</v>
      </c>
      <c r="U40" s="123" t="s">
        <v>50</v>
      </c>
      <c r="V40" s="123" t="s">
        <v>67</v>
      </c>
      <c r="W40" s="124">
        <v>5.6000000000000001E-2</v>
      </c>
      <c r="Z40" s="119" t="s">
        <v>143</v>
      </c>
      <c r="AA40" s="119">
        <v>108060310001</v>
      </c>
    </row>
    <row r="41" spans="1:27">
      <c r="D41" s="136" t="s">
        <v>208</v>
      </c>
      <c r="E41" s="137">
        <f>J41</f>
        <v>0</v>
      </c>
      <c r="H41" s="137">
        <f>SUM(H13:H40)</f>
        <v>0</v>
      </c>
      <c r="I41" s="137">
        <f>SUM(I13:I40)</f>
        <v>0</v>
      </c>
      <c r="J41" s="137">
        <f>SUM(J13:J40)</f>
        <v>0</v>
      </c>
      <c r="L41" s="138">
        <f>SUM(L13:L40)</f>
        <v>0.12431499999999999</v>
      </c>
      <c r="N41" s="139">
        <f>SUM(N13:N40)</f>
        <v>90.917000000000002</v>
      </c>
      <c r="W41" s="124">
        <f>SUM(W13:W40)</f>
        <v>476.77099999999996</v>
      </c>
    </row>
    <row r="43" spans="1:27">
      <c r="B43" s="118" t="s">
        <v>97</v>
      </c>
    </row>
    <row r="44" spans="1:27">
      <c r="A44" s="116">
        <v>27</v>
      </c>
      <c r="B44" s="117" t="s">
        <v>167</v>
      </c>
      <c r="C44" s="118" t="s">
        <v>209</v>
      </c>
      <c r="D44" s="125" t="s">
        <v>210</v>
      </c>
      <c r="E44" s="120">
        <v>310.77</v>
      </c>
      <c r="F44" s="119" t="s">
        <v>147</v>
      </c>
      <c r="H44" s="121">
        <f>ROUND(E44*G44, 2)</f>
        <v>0</v>
      </c>
      <c r="J44" s="121">
        <f>ROUND(E44*G44, 2)</f>
        <v>0</v>
      </c>
      <c r="O44" s="119">
        <v>20</v>
      </c>
      <c r="P44" s="119" t="s">
        <v>142</v>
      </c>
      <c r="T44" s="123" t="s">
        <v>50</v>
      </c>
      <c r="U44" s="123" t="s">
        <v>50</v>
      </c>
      <c r="V44" s="123" t="s">
        <v>67</v>
      </c>
      <c r="W44" s="124">
        <v>1.554</v>
      </c>
      <c r="Z44" s="119" t="s">
        <v>143</v>
      </c>
      <c r="AA44" s="119">
        <v>108030001001</v>
      </c>
    </row>
    <row r="45" spans="1:27">
      <c r="D45" s="136" t="s">
        <v>211</v>
      </c>
      <c r="E45" s="137">
        <f>J45</f>
        <v>0</v>
      </c>
      <c r="H45" s="137">
        <f>SUM(H43:H44)</f>
        <v>0</v>
      </c>
      <c r="I45" s="137">
        <f>SUM(I43:I44)</f>
        <v>0</v>
      </c>
      <c r="J45" s="137">
        <f>SUM(J43:J44)</f>
        <v>0</v>
      </c>
      <c r="L45" s="138">
        <f>SUM(L43:L44)</f>
        <v>0</v>
      </c>
      <c r="N45" s="139">
        <f>SUM(N43:N44)</f>
        <v>0</v>
      </c>
      <c r="W45" s="124">
        <f>SUM(W43:W44)</f>
        <v>1.554</v>
      </c>
    </row>
    <row r="47" spans="1:27">
      <c r="B47" s="118" t="s">
        <v>98</v>
      </c>
    </row>
    <row r="48" spans="1:27">
      <c r="A48" s="116">
        <v>28</v>
      </c>
      <c r="B48" s="117" t="s">
        <v>212</v>
      </c>
      <c r="C48" s="118" t="s">
        <v>213</v>
      </c>
      <c r="D48" s="125" t="s">
        <v>214</v>
      </c>
      <c r="E48" s="120">
        <v>241.72499999999999</v>
      </c>
      <c r="F48" s="119" t="s">
        <v>147</v>
      </c>
      <c r="H48" s="121">
        <f>ROUND(E48*G48, 2)</f>
        <v>0</v>
      </c>
      <c r="J48" s="121">
        <f>ROUND(E48*G48, 2)</f>
        <v>0</v>
      </c>
      <c r="O48" s="119">
        <v>20</v>
      </c>
      <c r="P48" s="119" t="s">
        <v>142</v>
      </c>
      <c r="T48" s="123" t="s">
        <v>50</v>
      </c>
      <c r="U48" s="123" t="s">
        <v>50</v>
      </c>
      <c r="V48" s="123" t="s">
        <v>67</v>
      </c>
      <c r="W48" s="124">
        <v>133.43199999999999</v>
      </c>
      <c r="Z48" s="119" t="s">
        <v>215</v>
      </c>
      <c r="AA48" s="119" t="s">
        <v>142</v>
      </c>
    </row>
    <row r="49" spans="1:27">
      <c r="D49" s="136" t="s">
        <v>216</v>
      </c>
      <c r="E49" s="137">
        <f>J49</f>
        <v>0</v>
      </c>
      <c r="H49" s="137">
        <f>SUM(H47:H48)</f>
        <v>0</v>
      </c>
      <c r="I49" s="137">
        <f>SUM(I47:I48)</f>
        <v>0</v>
      </c>
      <c r="J49" s="137">
        <f>SUM(J47:J48)</f>
        <v>0</v>
      </c>
      <c r="L49" s="138">
        <f>SUM(L47:L48)</f>
        <v>0</v>
      </c>
      <c r="N49" s="139">
        <f>SUM(N47:N48)</f>
        <v>0</v>
      </c>
      <c r="W49" s="124">
        <f>SUM(W47:W48)</f>
        <v>133.43199999999999</v>
      </c>
    </row>
    <row r="51" spans="1:27">
      <c r="B51" s="118" t="s">
        <v>99</v>
      </c>
    </row>
    <row r="52" spans="1:27">
      <c r="A52" s="116">
        <v>29</v>
      </c>
      <c r="B52" s="117" t="s">
        <v>149</v>
      </c>
      <c r="C52" s="118" t="s">
        <v>217</v>
      </c>
      <c r="D52" s="125" t="s">
        <v>218</v>
      </c>
      <c r="E52" s="120">
        <v>119.738</v>
      </c>
      <c r="F52" s="119" t="s">
        <v>147</v>
      </c>
      <c r="H52" s="121">
        <f t="shared" ref="H52:H59" si="3">ROUND(E52*G52, 2)</f>
        <v>0</v>
      </c>
      <c r="J52" s="121">
        <f t="shared" ref="J52:J61" si="4">ROUND(E52*G52, 2)</f>
        <v>0</v>
      </c>
      <c r="K52" s="122">
        <v>0.18906999999999999</v>
      </c>
      <c r="L52" s="122">
        <f t="shared" ref="L52:L61" si="5">E52*K52</f>
        <v>22.638863659999998</v>
      </c>
      <c r="O52" s="119">
        <v>20</v>
      </c>
      <c r="P52" s="119" t="s">
        <v>142</v>
      </c>
      <c r="T52" s="123" t="s">
        <v>50</v>
      </c>
      <c r="U52" s="123" t="s">
        <v>50</v>
      </c>
      <c r="V52" s="123" t="s">
        <v>67</v>
      </c>
      <c r="W52" s="124">
        <v>2.6339999999999999</v>
      </c>
      <c r="Z52" s="119" t="s">
        <v>219</v>
      </c>
      <c r="AA52" s="119">
        <v>2201010400008</v>
      </c>
    </row>
    <row r="53" spans="1:27">
      <c r="A53" s="116">
        <v>30</v>
      </c>
      <c r="B53" s="117" t="s">
        <v>149</v>
      </c>
      <c r="C53" s="118" t="s">
        <v>220</v>
      </c>
      <c r="D53" s="125" t="s">
        <v>221</v>
      </c>
      <c r="E53" s="120">
        <v>1.5</v>
      </c>
      <c r="F53" s="119" t="s">
        <v>147</v>
      </c>
      <c r="H53" s="121">
        <f t="shared" si="3"/>
        <v>0</v>
      </c>
      <c r="J53" s="121">
        <f t="shared" si="4"/>
        <v>0</v>
      </c>
      <c r="K53" s="122">
        <v>0.22542000000000001</v>
      </c>
      <c r="L53" s="122">
        <f t="shared" si="5"/>
        <v>0.33813000000000004</v>
      </c>
      <c r="O53" s="119">
        <v>20</v>
      </c>
      <c r="P53" s="119" t="s">
        <v>142</v>
      </c>
      <c r="T53" s="123" t="s">
        <v>50</v>
      </c>
      <c r="U53" s="123" t="s">
        <v>50</v>
      </c>
      <c r="V53" s="123" t="s">
        <v>67</v>
      </c>
      <c r="W53" s="124">
        <v>3.5999999999999997E-2</v>
      </c>
      <c r="Z53" s="119" t="s">
        <v>219</v>
      </c>
      <c r="AA53" s="119">
        <v>2201010400011</v>
      </c>
    </row>
    <row r="54" spans="1:27">
      <c r="A54" s="116">
        <v>31</v>
      </c>
      <c r="B54" s="117" t="s">
        <v>149</v>
      </c>
      <c r="C54" s="118" t="s">
        <v>222</v>
      </c>
      <c r="D54" s="125" t="s">
        <v>223</v>
      </c>
      <c r="E54" s="120">
        <v>47.32</v>
      </c>
      <c r="F54" s="119" t="s">
        <v>147</v>
      </c>
      <c r="H54" s="121">
        <f t="shared" si="3"/>
        <v>0</v>
      </c>
      <c r="J54" s="121">
        <f t="shared" si="4"/>
        <v>0</v>
      </c>
      <c r="K54" s="122">
        <v>0.27994000000000002</v>
      </c>
      <c r="L54" s="122">
        <f t="shared" si="5"/>
        <v>13.246760800000001</v>
      </c>
      <c r="O54" s="119">
        <v>20</v>
      </c>
      <c r="P54" s="119" t="s">
        <v>142</v>
      </c>
      <c r="T54" s="123" t="s">
        <v>50</v>
      </c>
      <c r="U54" s="123" t="s">
        <v>50</v>
      </c>
      <c r="V54" s="123" t="s">
        <v>67</v>
      </c>
      <c r="W54" s="124">
        <v>1.1830000000000001</v>
      </c>
      <c r="Z54" s="119" t="s">
        <v>219</v>
      </c>
      <c r="AA54" s="119">
        <v>2201010400014</v>
      </c>
    </row>
    <row r="55" spans="1:27">
      <c r="A55" s="116">
        <v>32</v>
      </c>
      <c r="B55" s="117" t="s">
        <v>149</v>
      </c>
      <c r="C55" s="118" t="s">
        <v>224</v>
      </c>
      <c r="D55" s="125" t="s">
        <v>225</v>
      </c>
      <c r="E55" s="120">
        <v>263.45</v>
      </c>
      <c r="F55" s="119" t="s">
        <v>147</v>
      </c>
      <c r="H55" s="121">
        <f t="shared" si="3"/>
        <v>0</v>
      </c>
      <c r="J55" s="121">
        <f t="shared" si="4"/>
        <v>0</v>
      </c>
      <c r="K55" s="122">
        <v>0.37080000000000002</v>
      </c>
      <c r="L55" s="122">
        <f t="shared" si="5"/>
        <v>97.687259999999995</v>
      </c>
      <c r="O55" s="119">
        <v>20</v>
      </c>
      <c r="P55" s="119" t="s">
        <v>142</v>
      </c>
      <c r="T55" s="123" t="s">
        <v>50</v>
      </c>
      <c r="U55" s="123" t="s">
        <v>50</v>
      </c>
      <c r="V55" s="123" t="s">
        <v>67</v>
      </c>
      <c r="W55" s="124">
        <v>7.3769999999999998</v>
      </c>
      <c r="Z55" s="119" t="s">
        <v>219</v>
      </c>
      <c r="AA55" s="119">
        <v>2201010400020</v>
      </c>
    </row>
    <row r="56" spans="1:27" ht="25.5">
      <c r="A56" s="116">
        <v>33</v>
      </c>
      <c r="B56" s="117" t="s">
        <v>149</v>
      </c>
      <c r="C56" s="118" t="s">
        <v>226</v>
      </c>
      <c r="D56" s="125" t="s">
        <v>227</v>
      </c>
      <c r="E56" s="120">
        <v>47.32</v>
      </c>
      <c r="F56" s="119" t="s">
        <v>147</v>
      </c>
      <c r="H56" s="121">
        <f t="shared" si="3"/>
        <v>0</v>
      </c>
      <c r="J56" s="121">
        <f t="shared" si="4"/>
        <v>0</v>
      </c>
      <c r="K56" s="122">
        <v>0.30642000000000003</v>
      </c>
      <c r="L56" s="122">
        <f t="shared" si="5"/>
        <v>14.499794400000001</v>
      </c>
      <c r="O56" s="119">
        <v>20</v>
      </c>
      <c r="P56" s="119" t="s">
        <v>142</v>
      </c>
      <c r="T56" s="123" t="s">
        <v>50</v>
      </c>
      <c r="U56" s="123" t="s">
        <v>50</v>
      </c>
      <c r="V56" s="123" t="s">
        <v>67</v>
      </c>
      <c r="W56" s="124">
        <v>1.1359999999999999</v>
      </c>
      <c r="Z56" s="119" t="s">
        <v>219</v>
      </c>
      <c r="AA56" s="119">
        <v>2202042101001</v>
      </c>
    </row>
    <row r="57" spans="1:27">
      <c r="A57" s="116">
        <v>34</v>
      </c>
      <c r="B57" s="117" t="s">
        <v>163</v>
      </c>
      <c r="C57" s="118" t="s">
        <v>228</v>
      </c>
      <c r="D57" s="125" t="s">
        <v>229</v>
      </c>
      <c r="E57" s="120">
        <v>24</v>
      </c>
      <c r="F57" s="119" t="s">
        <v>147</v>
      </c>
      <c r="H57" s="121">
        <f t="shared" si="3"/>
        <v>0</v>
      </c>
      <c r="J57" s="121">
        <f t="shared" si="4"/>
        <v>0</v>
      </c>
      <c r="K57" s="122">
        <v>6.0999999999999997E-4</v>
      </c>
      <c r="L57" s="122">
        <f t="shared" si="5"/>
        <v>1.464E-2</v>
      </c>
      <c r="O57" s="119">
        <v>20</v>
      </c>
      <c r="P57" s="119" t="s">
        <v>142</v>
      </c>
      <c r="T57" s="123" t="s">
        <v>50</v>
      </c>
      <c r="U57" s="123" t="s">
        <v>50</v>
      </c>
      <c r="V57" s="123" t="s">
        <v>67</v>
      </c>
      <c r="W57" s="124">
        <v>4.8000000000000001E-2</v>
      </c>
      <c r="Z57" s="119" t="s">
        <v>230</v>
      </c>
      <c r="AA57" s="119">
        <v>220303300</v>
      </c>
    </row>
    <row r="58" spans="1:27" ht="25.5">
      <c r="A58" s="116">
        <v>35</v>
      </c>
      <c r="B58" s="117" t="s">
        <v>149</v>
      </c>
      <c r="C58" s="118" t="s">
        <v>231</v>
      </c>
      <c r="D58" s="125" t="s">
        <v>232</v>
      </c>
      <c r="E58" s="120">
        <v>24</v>
      </c>
      <c r="F58" s="119" t="s">
        <v>147</v>
      </c>
      <c r="H58" s="121">
        <f t="shared" si="3"/>
        <v>0</v>
      </c>
      <c r="J58" s="121">
        <f t="shared" si="4"/>
        <v>0</v>
      </c>
      <c r="K58" s="122">
        <v>0.124</v>
      </c>
      <c r="L58" s="122">
        <f t="shared" si="5"/>
        <v>2.976</v>
      </c>
      <c r="O58" s="119">
        <v>20</v>
      </c>
      <c r="P58" s="119" t="s">
        <v>142</v>
      </c>
      <c r="T58" s="123" t="s">
        <v>50</v>
      </c>
      <c r="U58" s="123" t="s">
        <v>50</v>
      </c>
      <c r="V58" s="123" t="s">
        <v>67</v>
      </c>
      <c r="W58" s="124">
        <v>1.1279999999999999</v>
      </c>
      <c r="Z58" s="119" t="s">
        <v>230</v>
      </c>
      <c r="AA58" s="119" t="s">
        <v>142</v>
      </c>
    </row>
    <row r="59" spans="1:27" ht="25.5">
      <c r="A59" s="116">
        <v>36</v>
      </c>
      <c r="B59" s="117" t="s">
        <v>149</v>
      </c>
      <c r="C59" s="118" t="s">
        <v>233</v>
      </c>
      <c r="D59" s="125" t="s">
        <v>234</v>
      </c>
      <c r="E59" s="120">
        <v>310.77</v>
      </c>
      <c r="F59" s="119" t="s">
        <v>147</v>
      </c>
      <c r="H59" s="121">
        <f t="shared" si="3"/>
        <v>0</v>
      </c>
      <c r="J59" s="121">
        <f t="shared" si="4"/>
        <v>0</v>
      </c>
      <c r="K59" s="122">
        <v>7.3999999999999996E-2</v>
      </c>
      <c r="L59" s="122">
        <f t="shared" si="5"/>
        <v>22.996979999999997</v>
      </c>
      <c r="O59" s="119">
        <v>20</v>
      </c>
      <c r="P59" s="119" t="s">
        <v>142</v>
      </c>
      <c r="T59" s="123" t="s">
        <v>50</v>
      </c>
      <c r="U59" s="123" t="s">
        <v>50</v>
      </c>
      <c r="V59" s="123" t="s">
        <v>67</v>
      </c>
      <c r="W59" s="124">
        <v>204.17599999999999</v>
      </c>
      <c r="Z59" s="119" t="s">
        <v>230</v>
      </c>
      <c r="AA59" s="119">
        <v>220402</v>
      </c>
    </row>
    <row r="60" spans="1:27">
      <c r="A60" s="116">
        <v>37</v>
      </c>
      <c r="B60" s="117" t="s">
        <v>193</v>
      </c>
      <c r="C60" s="118" t="s">
        <v>235</v>
      </c>
      <c r="D60" s="125" t="s">
        <v>236</v>
      </c>
      <c r="E60" s="120">
        <v>323.63099999999997</v>
      </c>
      <c r="F60" s="119" t="s">
        <v>147</v>
      </c>
      <c r="I60" s="121">
        <f>ROUND(E60*G60, 2)</f>
        <v>0</v>
      </c>
      <c r="J60" s="121">
        <f t="shared" si="4"/>
        <v>0</v>
      </c>
      <c r="K60" s="122">
        <v>0.185</v>
      </c>
      <c r="L60" s="122">
        <f t="shared" si="5"/>
        <v>59.871734999999994</v>
      </c>
      <c r="O60" s="119">
        <v>20</v>
      </c>
      <c r="P60" s="119" t="s">
        <v>142</v>
      </c>
      <c r="T60" s="123" t="s">
        <v>50</v>
      </c>
      <c r="U60" s="123" t="s">
        <v>50</v>
      </c>
      <c r="V60" s="123" t="s">
        <v>67</v>
      </c>
      <c r="Z60" s="119" t="s">
        <v>237</v>
      </c>
      <c r="AA60" s="119" t="s">
        <v>142</v>
      </c>
    </row>
    <row r="61" spans="1:27">
      <c r="A61" s="116">
        <v>38</v>
      </c>
      <c r="B61" s="117" t="s">
        <v>193</v>
      </c>
      <c r="C61" s="118" t="s">
        <v>238</v>
      </c>
      <c r="D61" s="125" t="s">
        <v>239</v>
      </c>
      <c r="E61" s="120">
        <v>2.6779999999999999</v>
      </c>
      <c r="F61" s="119" t="s">
        <v>147</v>
      </c>
      <c r="I61" s="121">
        <f>ROUND(E61*G61, 2)</f>
        <v>0</v>
      </c>
      <c r="J61" s="121">
        <f t="shared" si="4"/>
        <v>0</v>
      </c>
      <c r="K61" s="122">
        <v>0.185</v>
      </c>
      <c r="L61" s="122">
        <f t="shared" si="5"/>
        <v>0.49542999999999998</v>
      </c>
      <c r="O61" s="119">
        <v>20</v>
      </c>
      <c r="P61" s="119" t="s">
        <v>142</v>
      </c>
      <c r="T61" s="123" t="s">
        <v>50</v>
      </c>
      <c r="U61" s="123" t="s">
        <v>50</v>
      </c>
      <c r="V61" s="123" t="s">
        <v>67</v>
      </c>
      <c r="Z61" s="119" t="s">
        <v>237</v>
      </c>
      <c r="AA61" s="119" t="s">
        <v>142</v>
      </c>
    </row>
    <row r="62" spans="1:27">
      <c r="D62" s="136" t="s">
        <v>240</v>
      </c>
      <c r="E62" s="137">
        <f>J62</f>
        <v>0</v>
      </c>
      <c r="H62" s="137">
        <f>SUM(H51:H61)</f>
        <v>0</v>
      </c>
      <c r="I62" s="137">
        <f>SUM(I51:I61)</f>
        <v>0</v>
      </c>
      <c r="J62" s="137">
        <f>SUM(J51:J61)</f>
        <v>0</v>
      </c>
      <c r="L62" s="138">
        <f>SUM(L51:L61)</f>
        <v>234.76559386000002</v>
      </c>
      <c r="N62" s="139">
        <f>SUM(N51:N61)</f>
        <v>0</v>
      </c>
      <c r="W62" s="124">
        <f>SUM(W51:W61)</f>
        <v>217.71799999999999</v>
      </c>
    </row>
    <row r="64" spans="1:27">
      <c r="B64" s="118" t="s">
        <v>100</v>
      </c>
    </row>
    <row r="65" spans="1:27">
      <c r="A65" s="116">
        <v>39</v>
      </c>
      <c r="B65" s="117" t="s">
        <v>138</v>
      </c>
      <c r="C65" s="118" t="s">
        <v>241</v>
      </c>
      <c r="D65" s="125" t="s">
        <v>242</v>
      </c>
      <c r="E65" s="120">
        <v>4</v>
      </c>
      <c r="F65" s="119" t="s">
        <v>243</v>
      </c>
      <c r="H65" s="121">
        <f>ROUND(E65*G65, 2)</f>
        <v>0</v>
      </c>
      <c r="J65" s="121">
        <f>ROUND(E65*G65, 2)</f>
        <v>0</v>
      </c>
      <c r="K65" s="122">
        <v>0.34089999999999998</v>
      </c>
      <c r="L65" s="122">
        <f>E65*K65</f>
        <v>1.3635999999999999</v>
      </c>
      <c r="O65" s="119">
        <v>20</v>
      </c>
      <c r="P65" s="119" t="s">
        <v>142</v>
      </c>
      <c r="T65" s="123" t="s">
        <v>50</v>
      </c>
      <c r="U65" s="123" t="s">
        <v>50</v>
      </c>
      <c r="V65" s="123" t="s">
        <v>67</v>
      </c>
      <c r="W65" s="124">
        <v>14.752000000000001</v>
      </c>
      <c r="Z65" s="119" t="s">
        <v>244</v>
      </c>
      <c r="AA65" s="119">
        <v>2703117201002</v>
      </c>
    </row>
    <row r="66" spans="1:27">
      <c r="A66" s="116">
        <v>40</v>
      </c>
      <c r="B66" s="117" t="s">
        <v>193</v>
      </c>
      <c r="C66" s="118" t="s">
        <v>245</v>
      </c>
      <c r="D66" s="125" t="s">
        <v>246</v>
      </c>
      <c r="E66" s="120">
        <v>4</v>
      </c>
      <c r="F66" s="119" t="s">
        <v>243</v>
      </c>
      <c r="I66" s="121">
        <f>ROUND(E66*G66, 2)</f>
        <v>0</v>
      </c>
      <c r="J66" s="121">
        <f>ROUND(E66*G66, 2)</f>
        <v>0</v>
      </c>
      <c r="K66" s="122">
        <v>0.17499999999999999</v>
      </c>
      <c r="L66" s="122">
        <f>E66*K66</f>
        <v>0.7</v>
      </c>
      <c r="O66" s="119">
        <v>20</v>
      </c>
      <c r="P66" s="119" t="s">
        <v>142</v>
      </c>
      <c r="T66" s="123" t="s">
        <v>50</v>
      </c>
      <c r="U66" s="123" t="s">
        <v>50</v>
      </c>
      <c r="V66" s="123" t="s">
        <v>67</v>
      </c>
      <c r="Z66" s="119" t="s">
        <v>237</v>
      </c>
      <c r="AA66" s="119" t="s">
        <v>142</v>
      </c>
    </row>
    <row r="67" spans="1:27">
      <c r="D67" s="136" t="s">
        <v>247</v>
      </c>
      <c r="E67" s="137">
        <f>J67</f>
        <v>0</v>
      </c>
      <c r="H67" s="137">
        <f>SUM(H64:H66)</f>
        <v>0</v>
      </c>
      <c r="I67" s="137">
        <f>SUM(I64:I66)</f>
        <v>0</v>
      </c>
      <c r="J67" s="137">
        <f>SUM(J64:J66)</f>
        <v>0</v>
      </c>
      <c r="L67" s="138">
        <f>SUM(L64:L66)</f>
        <v>2.0636000000000001</v>
      </c>
      <c r="N67" s="139">
        <f>SUM(N64:N66)</f>
        <v>0</v>
      </c>
      <c r="W67" s="124">
        <f>SUM(W64:W66)</f>
        <v>14.752000000000001</v>
      </c>
    </row>
    <row r="69" spans="1:27">
      <c r="B69" s="118" t="s">
        <v>101</v>
      </c>
    </row>
    <row r="70" spans="1:27">
      <c r="A70" s="116">
        <v>41</v>
      </c>
      <c r="B70" s="117" t="s">
        <v>193</v>
      </c>
      <c r="C70" s="118" t="s">
        <v>248</v>
      </c>
      <c r="D70" s="125" t="s">
        <v>249</v>
      </c>
      <c r="E70" s="120">
        <v>1</v>
      </c>
      <c r="F70" s="119" t="s">
        <v>250</v>
      </c>
      <c r="I70" s="121">
        <f>ROUND(E70*G70, 2)</f>
        <v>0</v>
      </c>
      <c r="J70" s="121">
        <f t="shared" ref="J70:J87" si="6">ROUND(E70*G70, 2)</f>
        <v>0</v>
      </c>
      <c r="K70" s="122">
        <v>7.7999999999999996E-3</v>
      </c>
      <c r="L70" s="122">
        <f t="shared" ref="L70:L76" si="7">E70*K70</f>
        <v>7.7999999999999996E-3</v>
      </c>
      <c r="O70" s="119">
        <v>20</v>
      </c>
      <c r="P70" s="119" t="s">
        <v>142</v>
      </c>
      <c r="T70" s="123" t="s">
        <v>50</v>
      </c>
      <c r="U70" s="123" t="s">
        <v>50</v>
      </c>
      <c r="V70" s="123" t="s">
        <v>67</v>
      </c>
      <c r="Z70" s="119" t="s">
        <v>251</v>
      </c>
      <c r="AA70" s="119" t="s">
        <v>142</v>
      </c>
    </row>
    <row r="71" spans="1:27" ht="25.5">
      <c r="A71" s="116">
        <v>42</v>
      </c>
      <c r="B71" s="117" t="s">
        <v>149</v>
      </c>
      <c r="C71" s="118" t="s">
        <v>252</v>
      </c>
      <c r="D71" s="125" t="s">
        <v>253</v>
      </c>
      <c r="E71" s="120">
        <v>156.19999999999999</v>
      </c>
      <c r="F71" s="119" t="s">
        <v>254</v>
      </c>
      <c r="H71" s="121">
        <f>ROUND(E71*G71, 2)</f>
        <v>0</v>
      </c>
      <c r="J71" s="121">
        <f t="shared" si="6"/>
        <v>0</v>
      </c>
      <c r="K71" s="122">
        <v>0.15554999999999999</v>
      </c>
      <c r="L71" s="122">
        <f t="shared" si="7"/>
        <v>24.296909999999997</v>
      </c>
      <c r="O71" s="119">
        <v>20</v>
      </c>
      <c r="P71" s="119" t="s">
        <v>142</v>
      </c>
      <c r="T71" s="123" t="s">
        <v>50</v>
      </c>
      <c r="U71" s="123" t="s">
        <v>50</v>
      </c>
      <c r="V71" s="123" t="s">
        <v>67</v>
      </c>
      <c r="W71" s="124">
        <v>40.612000000000002</v>
      </c>
      <c r="Z71" s="119" t="s">
        <v>230</v>
      </c>
      <c r="AA71" s="119" t="s">
        <v>142</v>
      </c>
    </row>
    <row r="72" spans="1:27">
      <c r="A72" s="116">
        <v>43</v>
      </c>
      <c r="B72" s="117" t="s">
        <v>193</v>
      </c>
      <c r="C72" s="118" t="s">
        <v>255</v>
      </c>
      <c r="D72" s="125" t="s">
        <v>256</v>
      </c>
      <c r="E72" s="120">
        <v>103.63500000000001</v>
      </c>
      <c r="F72" s="119" t="s">
        <v>243</v>
      </c>
      <c r="I72" s="121">
        <f>ROUND(E72*G72, 2)</f>
        <v>0</v>
      </c>
      <c r="J72" s="121">
        <f t="shared" si="6"/>
        <v>0</v>
      </c>
      <c r="K72" s="122">
        <v>8.1000000000000003E-2</v>
      </c>
      <c r="L72" s="122">
        <f t="shared" si="7"/>
        <v>8.3944350000000014</v>
      </c>
      <c r="O72" s="119">
        <v>20</v>
      </c>
      <c r="P72" s="119" t="s">
        <v>142</v>
      </c>
      <c r="T72" s="123" t="s">
        <v>50</v>
      </c>
      <c r="U72" s="123" t="s">
        <v>50</v>
      </c>
      <c r="V72" s="123" t="s">
        <v>67</v>
      </c>
      <c r="Z72" s="119" t="s">
        <v>237</v>
      </c>
      <c r="AA72" s="119" t="s">
        <v>142</v>
      </c>
    </row>
    <row r="73" spans="1:27">
      <c r="A73" s="116">
        <v>44</v>
      </c>
      <c r="B73" s="117" t="s">
        <v>193</v>
      </c>
      <c r="C73" s="118" t="s">
        <v>257</v>
      </c>
      <c r="D73" s="125" t="s">
        <v>258</v>
      </c>
      <c r="E73" s="120">
        <v>60.375</v>
      </c>
      <c r="F73" s="119" t="s">
        <v>243</v>
      </c>
      <c r="I73" s="121">
        <f>ROUND(E73*G73, 2)</f>
        <v>0</v>
      </c>
      <c r="J73" s="121">
        <f t="shared" si="6"/>
        <v>0</v>
      </c>
      <c r="K73" s="122">
        <v>7.0000000000000007E-2</v>
      </c>
      <c r="L73" s="122">
        <f t="shared" si="7"/>
        <v>4.2262500000000003</v>
      </c>
      <c r="O73" s="119">
        <v>20</v>
      </c>
      <c r="P73" s="119" t="s">
        <v>142</v>
      </c>
      <c r="T73" s="123" t="s">
        <v>50</v>
      </c>
      <c r="U73" s="123" t="s">
        <v>50</v>
      </c>
      <c r="V73" s="123" t="s">
        <v>67</v>
      </c>
      <c r="Z73" s="119" t="s">
        <v>237</v>
      </c>
      <c r="AA73" s="119" t="s">
        <v>142</v>
      </c>
    </row>
    <row r="74" spans="1:27" ht="25.5">
      <c r="A74" s="116">
        <v>45</v>
      </c>
      <c r="B74" s="117" t="s">
        <v>149</v>
      </c>
      <c r="C74" s="118" t="s">
        <v>259</v>
      </c>
      <c r="D74" s="125" t="s">
        <v>260</v>
      </c>
      <c r="E74" s="120">
        <v>166.55</v>
      </c>
      <c r="F74" s="119" t="s">
        <v>254</v>
      </c>
      <c r="H74" s="121">
        <f>ROUND(E74*G74, 2)</f>
        <v>0</v>
      </c>
      <c r="J74" s="121">
        <f t="shared" si="6"/>
        <v>0</v>
      </c>
      <c r="K74" s="122">
        <v>0.10562000000000001</v>
      </c>
      <c r="L74" s="122">
        <f t="shared" si="7"/>
        <v>17.591011000000002</v>
      </c>
      <c r="O74" s="119">
        <v>20</v>
      </c>
      <c r="P74" s="119" t="s">
        <v>142</v>
      </c>
      <c r="T74" s="123" t="s">
        <v>50</v>
      </c>
      <c r="U74" s="123" t="s">
        <v>50</v>
      </c>
      <c r="V74" s="123" t="s">
        <v>67</v>
      </c>
      <c r="W74" s="124">
        <v>23.15</v>
      </c>
      <c r="Z74" s="119" t="s">
        <v>230</v>
      </c>
      <c r="AA74" s="119">
        <v>222508</v>
      </c>
    </row>
    <row r="75" spans="1:27">
      <c r="A75" s="116">
        <v>46</v>
      </c>
      <c r="B75" s="117" t="s">
        <v>193</v>
      </c>
      <c r="C75" s="118" t="s">
        <v>261</v>
      </c>
      <c r="D75" s="125" t="s">
        <v>262</v>
      </c>
      <c r="E75" s="120">
        <v>174.87799999999999</v>
      </c>
      <c r="F75" s="119" t="s">
        <v>243</v>
      </c>
      <c r="I75" s="121">
        <f>ROUND(E75*G75, 2)</f>
        <v>0</v>
      </c>
      <c r="J75" s="121">
        <f t="shared" si="6"/>
        <v>0</v>
      </c>
      <c r="K75" s="122">
        <v>2.7E-2</v>
      </c>
      <c r="L75" s="122">
        <f t="shared" si="7"/>
        <v>4.7217059999999993</v>
      </c>
      <c r="O75" s="119">
        <v>20</v>
      </c>
      <c r="P75" s="119" t="s">
        <v>142</v>
      </c>
      <c r="T75" s="123" t="s">
        <v>50</v>
      </c>
      <c r="U75" s="123" t="s">
        <v>50</v>
      </c>
      <c r="V75" s="123" t="s">
        <v>67</v>
      </c>
      <c r="Z75" s="119" t="s">
        <v>237</v>
      </c>
      <c r="AA75" s="119" t="s">
        <v>142</v>
      </c>
    </row>
    <row r="76" spans="1:27" ht="25.5">
      <c r="A76" s="116">
        <v>47</v>
      </c>
      <c r="B76" s="117" t="s">
        <v>149</v>
      </c>
      <c r="C76" s="118" t="s">
        <v>263</v>
      </c>
      <c r="D76" s="125" t="s">
        <v>264</v>
      </c>
      <c r="E76" s="120">
        <v>16.033999999999999</v>
      </c>
      <c r="F76" s="119" t="s">
        <v>166</v>
      </c>
      <c r="H76" s="121">
        <f t="shared" ref="H76:H87" si="8">ROUND(E76*G76, 2)</f>
        <v>0</v>
      </c>
      <c r="J76" s="121">
        <f t="shared" si="6"/>
        <v>0</v>
      </c>
      <c r="K76" s="122">
        <v>2.3628499999999999</v>
      </c>
      <c r="L76" s="122">
        <f t="shared" si="7"/>
        <v>37.885936899999997</v>
      </c>
      <c r="O76" s="119">
        <v>20</v>
      </c>
      <c r="P76" s="119" t="s">
        <v>142</v>
      </c>
      <c r="T76" s="123" t="s">
        <v>50</v>
      </c>
      <c r="U76" s="123" t="s">
        <v>50</v>
      </c>
      <c r="V76" s="123" t="s">
        <v>67</v>
      </c>
      <c r="W76" s="124">
        <v>23.120999999999999</v>
      </c>
      <c r="Z76" s="119" t="s">
        <v>230</v>
      </c>
      <c r="AA76" s="119">
        <v>2225098001021</v>
      </c>
    </row>
    <row r="77" spans="1:27" ht="25.5">
      <c r="A77" s="116">
        <v>48</v>
      </c>
      <c r="B77" s="117" t="s">
        <v>149</v>
      </c>
      <c r="C77" s="118" t="s">
        <v>265</v>
      </c>
      <c r="D77" s="125" t="s">
        <v>266</v>
      </c>
      <c r="E77" s="120">
        <v>56.6</v>
      </c>
      <c r="F77" s="119" t="s">
        <v>254</v>
      </c>
      <c r="H77" s="121">
        <f t="shared" si="8"/>
        <v>0</v>
      </c>
      <c r="J77" s="121">
        <f t="shared" si="6"/>
        <v>0</v>
      </c>
      <c r="M77" s="120">
        <v>0.33</v>
      </c>
      <c r="N77" s="120">
        <f>E77*M77</f>
        <v>18.678000000000001</v>
      </c>
      <c r="O77" s="119">
        <v>20</v>
      </c>
      <c r="P77" s="119" t="s">
        <v>142</v>
      </c>
      <c r="T77" s="123" t="s">
        <v>50</v>
      </c>
      <c r="U77" s="123" t="s">
        <v>50</v>
      </c>
      <c r="V77" s="123" t="s">
        <v>67</v>
      </c>
      <c r="W77" s="124">
        <v>90.503</v>
      </c>
      <c r="Z77" s="119" t="s">
        <v>230</v>
      </c>
      <c r="AA77" s="119">
        <v>3125011001001</v>
      </c>
    </row>
    <row r="78" spans="1:27">
      <c r="A78" s="116">
        <v>49</v>
      </c>
      <c r="B78" s="117" t="s">
        <v>149</v>
      </c>
      <c r="C78" s="118" t="s">
        <v>267</v>
      </c>
      <c r="D78" s="125" t="s">
        <v>268</v>
      </c>
      <c r="E78" s="120">
        <v>160</v>
      </c>
      <c r="F78" s="119" t="s">
        <v>254</v>
      </c>
      <c r="H78" s="121">
        <f t="shared" si="8"/>
        <v>0</v>
      </c>
      <c r="J78" s="121">
        <f t="shared" si="6"/>
        <v>0</v>
      </c>
      <c r="K78" s="122">
        <v>1E-4</v>
      </c>
      <c r="L78" s="122">
        <f>E78*K78</f>
        <v>1.6E-2</v>
      </c>
      <c r="O78" s="119">
        <v>20</v>
      </c>
      <c r="P78" s="119" t="s">
        <v>142</v>
      </c>
      <c r="T78" s="123" t="s">
        <v>50</v>
      </c>
      <c r="U78" s="123" t="s">
        <v>50</v>
      </c>
      <c r="V78" s="123" t="s">
        <v>67</v>
      </c>
      <c r="W78" s="124">
        <v>10.4</v>
      </c>
      <c r="Z78" s="119" t="s">
        <v>269</v>
      </c>
      <c r="AA78" s="119">
        <v>2204075100022</v>
      </c>
    </row>
    <row r="79" spans="1:27" ht="25.5">
      <c r="A79" s="116">
        <v>50</v>
      </c>
      <c r="B79" s="117" t="s">
        <v>163</v>
      </c>
      <c r="C79" s="118" t="s">
        <v>270</v>
      </c>
      <c r="D79" s="125" t="s">
        <v>271</v>
      </c>
      <c r="E79" s="120">
        <v>160</v>
      </c>
      <c r="F79" s="119" t="s">
        <v>254</v>
      </c>
      <c r="H79" s="121">
        <f t="shared" si="8"/>
        <v>0</v>
      </c>
      <c r="J79" s="121">
        <f t="shared" si="6"/>
        <v>0</v>
      </c>
      <c r="K79" s="122">
        <v>3.0000000000000001E-5</v>
      </c>
      <c r="L79" s="122">
        <f>E79*K79</f>
        <v>4.8000000000000004E-3</v>
      </c>
      <c r="O79" s="119">
        <v>20</v>
      </c>
      <c r="P79" s="119" t="s">
        <v>142</v>
      </c>
      <c r="T79" s="123" t="s">
        <v>50</v>
      </c>
      <c r="U79" s="123" t="s">
        <v>50</v>
      </c>
      <c r="V79" s="123" t="s">
        <v>67</v>
      </c>
      <c r="W79" s="124">
        <v>11.36</v>
      </c>
      <c r="Z79" s="119" t="s">
        <v>230</v>
      </c>
      <c r="AA79" s="119">
        <v>509046202240</v>
      </c>
    </row>
    <row r="80" spans="1:27">
      <c r="A80" s="116">
        <v>51</v>
      </c>
      <c r="B80" s="117" t="s">
        <v>149</v>
      </c>
      <c r="C80" s="118" t="s">
        <v>272</v>
      </c>
      <c r="D80" s="125" t="s">
        <v>273</v>
      </c>
      <c r="E80" s="120">
        <v>236.64</v>
      </c>
      <c r="F80" s="119" t="s">
        <v>147</v>
      </c>
      <c r="H80" s="121">
        <f t="shared" si="8"/>
        <v>0</v>
      </c>
      <c r="J80" s="121">
        <f t="shared" si="6"/>
        <v>0</v>
      </c>
      <c r="K80" s="122">
        <v>2.0000000000000002E-5</v>
      </c>
      <c r="L80" s="122">
        <f>E80*K80</f>
        <v>4.7328000000000005E-3</v>
      </c>
      <c r="O80" s="119">
        <v>20</v>
      </c>
      <c r="P80" s="119" t="s">
        <v>142</v>
      </c>
      <c r="T80" s="123" t="s">
        <v>50</v>
      </c>
      <c r="U80" s="123" t="s">
        <v>50</v>
      </c>
      <c r="V80" s="123" t="s">
        <v>67</v>
      </c>
      <c r="W80" s="124">
        <v>3.0760000000000001</v>
      </c>
      <c r="Z80" s="119" t="s">
        <v>230</v>
      </c>
      <c r="AA80" s="119">
        <v>2225159200801</v>
      </c>
    </row>
    <row r="81" spans="1:27">
      <c r="A81" s="116">
        <v>52</v>
      </c>
      <c r="B81" s="117" t="s">
        <v>212</v>
      </c>
      <c r="C81" s="118" t="s">
        <v>274</v>
      </c>
      <c r="D81" s="125" t="s">
        <v>275</v>
      </c>
      <c r="E81" s="120">
        <v>0.83899999999999997</v>
      </c>
      <c r="F81" s="119" t="s">
        <v>166</v>
      </c>
      <c r="H81" s="121">
        <f t="shared" si="8"/>
        <v>0</v>
      </c>
      <c r="J81" s="121">
        <f t="shared" si="6"/>
        <v>0</v>
      </c>
      <c r="K81" s="122">
        <v>8.1999999999999998E-4</v>
      </c>
      <c r="L81" s="122">
        <f>E81*K81</f>
        <v>6.8797999999999993E-4</v>
      </c>
      <c r="M81" s="120">
        <v>2</v>
      </c>
      <c r="N81" s="120">
        <f>E81*M81</f>
        <v>1.6779999999999999</v>
      </c>
      <c r="O81" s="119">
        <v>20</v>
      </c>
      <c r="P81" s="119" t="s">
        <v>142</v>
      </c>
      <c r="T81" s="123" t="s">
        <v>50</v>
      </c>
      <c r="U81" s="123" t="s">
        <v>50</v>
      </c>
      <c r="V81" s="123" t="s">
        <v>67</v>
      </c>
      <c r="W81" s="124">
        <v>7.0780000000000003</v>
      </c>
      <c r="Z81" s="119" t="s">
        <v>152</v>
      </c>
      <c r="AA81" s="119">
        <v>501020200311</v>
      </c>
    </row>
    <row r="82" spans="1:27">
      <c r="A82" s="116">
        <v>53</v>
      </c>
      <c r="B82" s="117" t="s">
        <v>276</v>
      </c>
      <c r="C82" s="118" t="s">
        <v>277</v>
      </c>
      <c r="D82" s="125" t="s">
        <v>278</v>
      </c>
      <c r="E82" s="120">
        <v>111.274</v>
      </c>
      <c r="F82" s="119" t="s">
        <v>279</v>
      </c>
      <c r="H82" s="121">
        <f t="shared" si="8"/>
        <v>0</v>
      </c>
      <c r="J82" s="121">
        <f t="shared" si="6"/>
        <v>0</v>
      </c>
      <c r="O82" s="119">
        <v>20</v>
      </c>
      <c r="P82" s="119" t="s">
        <v>142</v>
      </c>
      <c r="T82" s="123" t="s">
        <v>50</v>
      </c>
      <c r="U82" s="123" t="s">
        <v>50</v>
      </c>
      <c r="V82" s="123" t="s">
        <v>67</v>
      </c>
      <c r="W82" s="124">
        <v>60.198999999999998</v>
      </c>
      <c r="Z82" s="119" t="s">
        <v>152</v>
      </c>
      <c r="AA82" s="119">
        <v>508020002001</v>
      </c>
    </row>
    <row r="83" spans="1:27">
      <c r="A83" s="116">
        <v>54</v>
      </c>
      <c r="B83" s="117" t="s">
        <v>163</v>
      </c>
      <c r="C83" s="118" t="s">
        <v>280</v>
      </c>
      <c r="D83" s="125" t="s">
        <v>281</v>
      </c>
      <c r="E83" s="120">
        <v>111.274</v>
      </c>
      <c r="F83" s="119" t="s">
        <v>279</v>
      </c>
      <c r="H83" s="121">
        <f t="shared" si="8"/>
        <v>0</v>
      </c>
      <c r="J83" s="121">
        <f t="shared" si="6"/>
        <v>0</v>
      </c>
      <c r="O83" s="119">
        <v>20</v>
      </c>
      <c r="P83" s="119" t="s">
        <v>142</v>
      </c>
      <c r="T83" s="123" t="s">
        <v>50</v>
      </c>
      <c r="U83" s="123" t="s">
        <v>50</v>
      </c>
      <c r="V83" s="123" t="s">
        <v>67</v>
      </c>
      <c r="W83" s="124">
        <v>1.113</v>
      </c>
      <c r="Z83" s="119" t="s">
        <v>152</v>
      </c>
      <c r="AA83" s="119">
        <v>508020002240</v>
      </c>
    </row>
    <row r="84" spans="1:27">
      <c r="A84" s="116">
        <v>55</v>
      </c>
      <c r="B84" s="117" t="s">
        <v>163</v>
      </c>
      <c r="C84" s="118" t="s">
        <v>282</v>
      </c>
      <c r="D84" s="125" t="s">
        <v>283</v>
      </c>
      <c r="E84" s="120">
        <v>1112.74</v>
      </c>
      <c r="F84" s="119" t="s">
        <v>279</v>
      </c>
      <c r="H84" s="121">
        <f t="shared" si="8"/>
        <v>0</v>
      </c>
      <c r="J84" s="121">
        <f t="shared" si="6"/>
        <v>0</v>
      </c>
      <c r="O84" s="119">
        <v>20</v>
      </c>
      <c r="P84" s="119" t="s">
        <v>142</v>
      </c>
      <c r="T84" s="123" t="s">
        <v>50</v>
      </c>
      <c r="U84" s="123" t="s">
        <v>50</v>
      </c>
      <c r="V84" s="123" t="s">
        <v>67</v>
      </c>
      <c r="Z84" s="119" t="s">
        <v>152</v>
      </c>
      <c r="AA84" s="119">
        <v>508020002249</v>
      </c>
    </row>
    <row r="85" spans="1:27">
      <c r="A85" s="116">
        <v>56</v>
      </c>
      <c r="B85" s="117" t="s">
        <v>163</v>
      </c>
      <c r="C85" s="118" t="s">
        <v>284</v>
      </c>
      <c r="D85" s="125" t="s">
        <v>285</v>
      </c>
      <c r="E85" s="120">
        <v>111.274</v>
      </c>
      <c r="F85" s="119" t="s">
        <v>279</v>
      </c>
      <c r="H85" s="121">
        <f t="shared" si="8"/>
        <v>0</v>
      </c>
      <c r="J85" s="121">
        <f t="shared" si="6"/>
        <v>0</v>
      </c>
      <c r="O85" s="119">
        <v>20</v>
      </c>
      <c r="P85" s="119" t="s">
        <v>142</v>
      </c>
      <c r="T85" s="123" t="s">
        <v>50</v>
      </c>
      <c r="U85" s="123" t="s">
        <v>50</v>
      </c>
      <c r="V85" s="123" t="s">
        <v>67</v>
      </c>
      <c r="W85" s="124">
        <v>10.237</v>
      </c>
      <c r="Z85" s="119" t="s">
        <v>152</v>
      </c>
      <c r="AA85" s="119">
        <v>508038801240</v>
      </c>
    </row>
    <row r="86" spans="1:27" ht="25.5">
      <c r="A86" s="116">
        <v>57</v>
      </c>
      <c r="B86" s="117" t="s">
        <v>276</v>
      </c>
      <c r="C86" s="118" t="s">
        <v>286</v>
      </c>
      <c r="D86" s="125" t="s">
        <v>287</v>
      </c>
      <c r="E86" s="120">
        <v>111.274</v>
      </c>
      <c r="F86" s="119" t="s">
        <v>279</v>
      </c>
      <c r="H86" s="121">
        <f t="shared" si="8"/>
        <v>0</v>
      </c>
      <c r="J86" s="121">
        <f t="shared" si="6"/>
        <v>0</v>
      </c>
      <c r="O86" s="119">
        <v>20</v>
      </c>
      <c r="P86" s="119" t="s">
        <v>142</v>
      </c>
      <c r="T86" s="123" t="s">
        <v>50</v>
      </c>
      <c r="U86" s="123" t="s">
        <v>50</v>
      </c>
      <c r="V86" s="123" t="s">
        <v>67</v>
      </c>
      <c r="Z86" s="119" t="s">
        <v>152</v>
      </c>
      <c r="AA86" s="119">
        <v>50803</v>
      </c>
    </row>
    <row r="87" spans="1:27">
      <c r="A87" s="116">
        <v>58</v>
      </c>
      <c r="B87" s="117" t="s">
        <v>149</v>
      </c>
      <c r="C87" s="118" t="s">
        <v>288</v>
      </c>
      <c r="D87" s="125" t="s">
        <v>289</v>
      </c>
      <c r="E87" s="120">
        <v>334.10399999999998</v>
      </c>
      <c r="F87" s="119" t="s">
        <v>279</v>
      </c>
      <c r="H87" s="121">
        <f t="shared" si="8"/>
        <v>0</v>
      </c>
      <c r="J87" s="121">
        <f t="shared" si="6"/>
        <v>0</v>
      </c>
      <c r="O87" s="119">
        <v>20</v>
      </c>
      <c r="P87" s="119" t="s">
        <v>142</v>
      </c>
      <c r="T87" s="123" t="s">
        <v>50</v>
      </c>
      <c r="U87" s="123" t="s">
        <v>50</v>
      </c>
      <c r="V87" s="123" t="s">
        <v>67</v>
      </c>
      <c r="W87" s="124">
        <v>124.621</v>
      </c>
      <c r="Z87" s="119" t="s">
        <v>269</v>
      </c>
      <c r="AA87" s="119">
        <v>2299220400121</v>
      </c>
    </row>
    <row r="88" spans="1:27">
      <c r="D88" s="136" t="s">
        <v>290</v>
      </c>
      <c r="E88" s="137">
        <f>J88</f>
        <v>0</v>
      </c>
      <c r="H88" s="137">
        <f>SUM(H69:H87)</f>
        <v>0</v>
      </c>
      <c r="I88" s="137">
        <f>SUM(I69:I87)</f>
        <v>0</v>
      </c>
      <c r="J88" s="137">
        <f>SUM(J69:J87)</f>
        <v>0</v>
      </c>
      <c r="L88" s="138">
        <f>SUM(L69:L87)</f>
        <v>97.150269679999994</v>
      </c>
      <c r="N88" s="139">
        <f>SUM(N69:N87)</f>
        <v>20.356000000000002</v>
      </c>
      <c r="W88" s="124">
        <f>SUM(W69:W87)</f>
        <v>405.47</v>
      </c>
    </row>
    <row r="90" spans="1:27">
      <c r="D90" s="136" t="s">
        <v>102</v>
      </c>
      <c r="E90" s="139">
        <f>J90</f>
        <v>0</v>
      </c>
      <c r="H90" s="137">
        <f>+H41+H45+H49+H62+H67+H88</f>
        <v>0</v>
      </c>
      <c r="I90" s="137">
        <f>+I41+I45+I49+I62+I67+I88</f>
        <v>0</v>
      </c>
      <c r="J90" s="137">
        <f>+J41+J45+J49+J62+J67+J88</f>
        <v>0</v>
      </c>
      <c r="L90" s="138">
        <f>+L41+L45+L49+L62+L67+L88</f>
        <v>334.10377854000001</v>
      </c>
      <c r="N90" s="139">
        <f>+N41+N45+N49+N62+N67+N88</f>
        <v>111.273</v>
      </c>
      <c r="W90" s="124">
        <f>+W41+W45+W49+W62+W67+W88</f>
        <v>1249.6969999999999</v>
      </c>
    </row>
    <row r="92" spans="1:27">
      <c r="B92" s="135" t="s">
        <v>291</v>
      </c>
    </row>
    <row r="93" spans="1:27">
      <c r="B93" s="118" t="s">
        <v>103</v>
      </c>
    </row>
    <row r="94" spans="1:27">
      <c r="A94" s="116">
        <v>59</v>
      </c>
      <c r="B94" s="117" t="s">
        <v>292</v>
      </c>
      <c r="C94" s="118" t="s">
        <v>293</v>
      </c>
      <c r="D94" s="125" t="s">
        <v>294</v>
      </c>
      <c r="E94" s="120">
        <v>0</v>
      </c>
      <c r="F94" s="119" t="s">
        <v>295</v>
      </c>
      <c r="G94" s="121">
        <v>0</v>
      </c>
      <c r="H94" s="121">
        <f>ROUND(E94*G94, 2)</f>
        <v>0</v>
      </c>
      <c r="J94" s="121">
        <f>ROUND(E94*G94, 2)</f>
        <v>0</v>
      </c>
      <c r="O94" s="119">
        <v>20</v>
      </c>
      <c r="P94" s="119" t="s">
        <v>142</v>
      </c>
      <c r="T94" s="123" t="s">
        <v>50</v>
      </c>
      <c r="U94" s="123" t="s">
        <v>50</v>
      </c>
      <c r="V94" s="123" t="s">
        <v>296</v>
      </c>
      <c r="W94" s="124">
        <v>1</v>
      </c>
      <c r="Z94" s="119" t="s">
        <v>297</v>
      </c>
      <c r="AA94" s="119" t="s">
        <v>142</v>
      </c>
    </row>
    <row r="95" spans="1:27">
      <c r="A95" s="116">
        <v>60</v>
      </c>
      <c r="B95" s="117" t="s">
        <v>292</v>
      </c>
      <c r="C95" s="118" t="s">
        <v>298</v>
      </c>
      <c r="D95" s="125" t="s">
        <v>294</v>
      </c>
      <c r="E95" s="120">
        <v>0</v>
      </c>
      <c r="F95" s="119" t="s">
        <v>295</v>
      </c>
      <c r="G95" s="121">
        <v>0</v>
      </c>
      <c r="H95" s="121">
        <f>ROUND(E95*G95, 2)</f>
        <v>0</v>
      </c>
      <c r="J95" s="121">
        <f>ROUND(E95*G95, 2)</f>
        <v>0</v>
      </c>
      <c r="O95" s="119">
        <v>20</v>
      </c>
      <c r="P95" s="119" t="s">
        <v>142</v>
      </c>
      <c r="T95" s="123" t="s">
        <v>50</v>
      </c>
      <c r="U95" s="123" t="s">
        <v>50</v>
      </c>
      <c r="V95" s="123" t="s">
        <v>296</v>
      </c>
      <c r="W95" s="124">
        <v>1</v>
      </c>
      <c r="Z95" s="119" t="s">
        <v>297</v>
      </c>
      <c r="AA95" s="119" t="s">
        <v>142</v>
      </c>
    </row>
    <row r="96" spans="1:27">
      <c r="A96" s="116">
        <v>61</v>
      </c>
      <c r="B96" s="117" t="s">
        <v>292</v>
      </c>
      <c r="C96" s="118" t="s">
        <v>299</v>
      </c>
      <c r="D96" s="125" t="s">
        <v>294</v>
      </c>
      <c r="E96" s="120">
        <v>0</v>
      </c>
      <c r="F96" s="119" t="s">
        <v>295</v>
      </c>
      <c r="G96" s="121">
        <v>0</v>
      </c>
      <c r="H96" s="121">
        <f>ROUND(E96*G96, 2)</f>
        <v>0</v>
      </c>
      <c r="J96" s="121">
        <f>ROUND(E96*G96, 2)</f>
        <v>0</v>
      </c>
      <c r="O96" s="119">
        <v>20</v>
      </c>
      <c r="P96" s="119" t="s">
        <v>142</v>
      </c>
      <c r="T96" s="123" t="s">
        <v>50</v>
      </c>
      <c r="U96" s="123" t="s">
        <v>50</v>
      </c>
      <c r="V96" s="123" t="s">
        <v>296</v>
      </c>
      <c r="W96" s="124">
        <v>1</v>
      </c>
      <c r="Z96" s="119" t="s">
        <v>297</v>
      </c>
      <c r="AA96" s="119" t="s">
        <v>142</v>
      </c>
    </row>
    <row r="97" spans="4:23">
      <c r="D97" s="136" t="s">
        <v>104</v>
      </c>
      <c r="E97" s="137">
        <f>J97</f>
        <v>0</v>
      </c>
      <c r="H97" s="137">
        <f>SUM(H92:H96)</f>
        <v>0</v>
      </c>
      <c r="I97" s="137">
        <f>SUM(I92:I96)</f>
        <v>0</v>
      </c>
      <c r="J97" s="137">
        <f>SUM(J92:J96)</f>
        <v>0</v>
      </c>
      <c r="L97" s="138">
        <f>SUM(L92:L96)</f>
        <v>0</v>
      </c>
      <c r="N97" s="139">
        <f>SUM(N92:N96)</f>
        <v>0</v>
      </c>
      <c r="W97" s="124">
        <f>SUM(W92:W96)</f>
        <v>3</v>
      </c>
    </row>
    <row r="99" spans="4:23">
      <c r="D99" s="136" t="s">
        <v>104</v>
      </c>
      <c r="E99" s="137">
        <f>J99</f>
        <v>0</v>
      </c>
      <c r="H99" s="137">
        <f>+H97</f>
        <v>0</v>
      </c>
      <c r="I99" s="137">
        <f>+I97</f>
        <v>0</v>
      </c>
      <c r="J99" s="137">
        <f>+J97</f>
        <v>0</v>
      </c>
      <c r="L99" s="138">
        <f>+L97</f>
        <v>0</v>
      </c>
      <c r="N99" s="139">
        <f>+N97</f>
        <v>0</v>
      </c>
      <c r="W99" s="124">
        <f>+W97</f>
        <v>3</v>
      </c>
    </row>
    <row r="101" spans="4:23">
      <c r="D101" s="140" t="s">
        <v>105</v>
      </c>
      <c r="E101" s="137">
        <f>J101</f>
        <v>0</v>
      </c>
      <c r="H101" s="137">
        <f>+H90+H99</f>
        <v>0</v>
      </c>
      <c r="I101" s="137">
        <f>+I90+I99</f>
        <v>0</v>
      </c>
      <c r="J101" s="137">
        <f>+J90+J99</f>
        <v>0</v>
      </c>
      <c r="L101" s="138">
        <f>+L90+L99</f>
        <v>334.10377854000001</v>
      </c>
      <c r="N101" s="139">
        <f>+N90+N99</f>
        <v>111.273</v>
      </c>
      <c r="W101" s="124">
        <f>+W90+W99</f>
        <v>1252.6969999999999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Acer5620</dc:creator>
  <cp:lastModifiedBy>Acer5620</cp:lastModifiedBy>
  <cp:lastPrinted>2009-04-24T07:21:38Z</cp:lastPrinted>
  <dcterms:created xsi:type="dcterms:W3CDTF">1999-04-06T07:39:42Z</dcterms:created>
  <dcterms:modified xsi:type="dcterms:W3CDTF">2018-07-02T15:49:04Z</dcterms:modified>
</cp:coreProperties>
</file>